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55" yWindow="15" windowWidth="13500" windowHeight="11640" firstSheet="10" activeTab="9"/>
  </bookViews>
  <sheets>
    <sheet name="МО г Кяхта" sheetId="1" r:id="rId1"/>
    <sheet name="МО Наушкинское" sheetId="2" r:id="rId2"/>
    <sheet name="МО Хоронхойское" sheetId="3" r:id="rId3"/>
    <sheet name="МО Малокударинское" sheetId="4" r:id="rId4"/>
    <sheet name="МО Мурочинское" sheetId="5" r:id="rId5"/>
    <sheet name="МО Большелугское" sheetId="6" r:id="rId6"/>
    <sheet name="МО Усть-Кяхтинское" sheetId="7" r:id="rId7"/>
    <sheet name="МО Кударинское" sheetId="8" r:id="rId8"/>
    <sheet name="МО Алтайское" sheetId="9" r:id="rId9"/>
    <sheet name="МО Первомайское" sheetId="10" r:id="rId10"/>
    <sheet name="МО Субуктуйское" sheetId="11" r:id="rId11"/>
    <sheet name="МО Шарагольское" sheetId="12" r:id="rId12"/>
    <sheet name="МО Чикойское" sheetId="13" r:id="rId13"/>
    <sheet name="МО Усть-Киранское" sheetId="14" r:id="rId14"/>
    <sheet name="МО Зарянское" sheetId="15" r:id="rId15"/>
    <sheet name="МО Большекударинское" sheetId="16" r:id="rId16"/>
    <sheet name="МО Тамирское" sheetId="17" r:id="rId17"/>
    <sheet name="свод район" sheetId="18" r:id="rId18"/>
  </sheets>
  <calcPr calcId="145621"/>
</workbook>
</file>

<file path=xl/calcChain.xml><?xml version="1.0" encoding="utf-8"?>
<calcChain xmlns="http://schemas.openxmlformats.org/spreadsheetml/2006/main">
  <c r="I123" i="18" l="1"/>
  <c r="H123" i="18"/>
  <c r="G123" i="18"/>
  <c r="I122" i="18"/>
  <c r="H122" i="18"/>
  <c r="G122" i="18"/>
  <c r="I121" i="18"/>
  <c r="H121" i="18"/>
  <c r="G121" i="18"/>
  <c r="I120" i="18"/>
  <c r="H120" i="18"/>
  <c r="G120" i="18"/>
  <c r="N119" i="18"/>
  <c r="M119" i="18"/>
  <c r="L119" i="18"/>
  <c r="K119" i="18"/>
  <c r="I119" i="18"/>
  <c r="H119" i="18"/>
  <c r="G119" i="18"/>
  <c r="I118" i="18"/>
  <c r="H118" i="18"/>
  <c r="G118" i="18"/>
  <c r="I117" i="18"/>
  <c r="H117" i="18"/>
  <c r="G117" i="18"/>
  <c r="N116" i="18"/>
  <c r="M116" i="18"/>
  <c r="L116" i="18"/>
  <c r="K116" i="18"/>
  <c r="I116" i="18"/>
  <c r="H116" i="18"/>
  <c r="G116" i="18"/>
  <c r="I115" i="18"/>
  <c r="H115" i="18"/>
  <c r="G115" i="18"/>
  <c r="I114" i="18"/>
  <c r="H114" i="18"/>
  <c r="G114" i="18"/>
  <c r="N113" i="18"/>
  <c r="M113" i="18"/>
  <c r="L113" i="18"/>
  <c r="K113" i="18"/>
  <c r="I113" i="18"/>
  <c r="H113" i="18"/>
  <c r="G113" i="18"/>
  <c r="I112" i="18"/>
  <c r="H112" i="18"/>
  <c r="G112" i="18"/>
  <c r="I111" i="18"/>
  <c r="H111" i="18"/>
  <c r="G111" i="18"/>
  <c r="N110" i="18"/>
  <c r="M110" i="18"/>
  <c r="L110" i="18"/>
  <c r="K110" i="18"/>
  <c r="I110" i="18"/>
  <c r="H110" i="18"/>
  <c r="G110" i="18"/>
  <c r="I109" i="18"/>
  <c r="H109" i="18"/>
  <c r="G109" i="18"/>
  <c r="I108" i="18"/>
  <c r="H108" i="18"/>
  <c r="G108" i="18"/>
  <c r="I107" i="18"/>
  <c r="H107" i="18"/>
  <c r="G107" i="18"/>
  <c r="I106" i="18"/>
  <c r="H106" i="18"/>
  <c r="G106" i="18"/>
  <c r="N105" i="18"/>
  <c r="M105" i="18"/>
  <c r="L105" i="18"/>
  <c r="K105" i="18"/>
  <c r="I105" i="18"/>
  <c r="H105" i="18"/>
  <c r="G105" i="18"/>
  <c r="N104" i="18"/>
  <c r="M104" i="18"/>
  <c r="L104" i="18"/>
  <c r="K104" i="18"/>
  <c r="I104" i="18"/>
  <c r="H104" i="18"/>
  <c r="G104" i="18"/>
  <c r="N103" i="18"/>
  <c r="M103" i="18"/>
  <c r="L103" i="18"/>
  <c r="K103" i="18"/>
  <c r="I103" i="18"/>
  <c r="H103" i="18"/>
  <c r="G103" i="18"/>
  <c r="I102" i="18"/>
  <c r="H102" i="18"/>
  <c r="G102" i="18"/>
  <c r="I101" i="18"/>
  <c r="H101" i="18"/>
  <c r="G101" i="18"/>
  <c r="I100" i="18"/>
  <c r="H100" i="18"/>
  <c r="G100" i="18"/>
  <c r="I99" i="18"/>
  <c r="H99" i="18"/>
  <c r="G99" i="18"/>
  <c r="I98" i="18"/>
  <c r="H98" i="18"/>
  <c r="G98" i="18"/>
  <c r="N97" i="18"/>
  <c r="M97" i="18"/>
  <c r="L97" i="18"/>
  <c r="K97" i="18"/>
  <c r="I97" i="18"/>
  <c r="H97" i="18"/>
  <c r="G97" i="18"/>
  <c r="I96" i="18"/>
  <c r="H96" i="18"/>
  <c r="G96" i="18"/>
  <c r="I95" i="18"/>
  <c r="H95" i="18"/>
  <c r="G95" i="18"/>
  <c r="I94" i="18"/>
  <c r="H94" i="18"/>
  <c r="G94" i="18"/>
  <c r="I93" i="18"/>
  <c r="H93" i="18"/>
  <c r="G93" i="18"/>
  <c r="N92" i="18"/>
  <c r="M92" i="18"/>
  <c r="L92" i="18"/>
  <c r="K92" i="18"/>
  <c r="I92" i="18"/>
  <c r="H92" i="18"/>
  <c r="G92" i="18"/>
  <c r="I91" i="18"/>
  <c r="H91" i="18"/>
  <c r="G91" i="18"/>
  <c r="I90" i="18"/>
  <c r="H90" i="18"/>
  <c r="G90" i="18"/>
  <c r="I89" i="18"/>
  <c r="H89" i="18"/>
  <c r="G89" i="18"/>
  <c r="I88" i="18"/>
  <c r="H88" i="18"/>
  <c r="G88" i="18"/>
  <c r="I87" i="18"/>
  <c r="H87" i="18"/>
  <c r="G87" i="18"/>
  <c r="L86" i="18"/>
  <c r="K86" i="18"/>
  <c r="I86" i="18"/>
  <c r="H86" i="18"/>
  <c r="G86" i="18"/>
  <c r="N85" i="18"/>
  <c r="M85" i="18"/>
  <c r="L85" i="18"/>
  <c r="K85" i="18"/>
  <c r="I85" i="18"/>
  <c r="H85" i="18"/>
  <c r="G85" i="18"/>
  <c r="N84" i="18"/>
  <c r="M84" i="18"/>
  <c r="L84" i="18"/>
  <c r="K84" i="18"/>
  <c r="I84" i="18"/>
  <c r="H84" i="18"/>
  <c r="G84" i="18"/>
  <c r="I83" i="18"/>
  <c r="H83" i="18"/>
  <c r="G83" i="18"/>
  <c r="I82" i="18"/>
  <c r="H82" i="18"/>
  <c r="G82" i="18"/>
  <c r="N81" i="18"/>
  <c r="M81" i="18"/>
  <c r="L81" i="18"/>
  <c r="K81" i="18"/>
  <c r="I81" i="18"/>
  <c r="H81" i="18"/>
  <c r="G81" i="18"/>
  <c r="N80" i="18"/>
  <c r="M80" i="18"/>
  <c r="L80" i="18"/>
  <c r="K80" i="18"/>
  <c r="I80" i="18"/>
  <c r="H80" i="18"/>
  <c r="G80" i="18"/>
  <c r="M79" i="18"/>
  <c r="L79" i="18"/>
  <c r="K79" i="18"/>
  <c r="I79" i="18"/>
  <c r="H79" i="18"/>
  <c r="G79" i="18"/>
  <c r="N78" i="18"/>
  <c r="M78" i="18"/>
  <c r="L78" i="18"/>
  <c r="K78" i="18"/>
  <c r="I78" i="18"/>
  <c r="H78" i="18"/>
  <c r="G78" i="18"/>
  <c r="N77" i="18"/>
  <c r="M77" i="18"/>
  <c r="L77" i="18"/>
  <c r="K77" i="18"/>
  <c r="I77" i="18"/>
  <c r="H77" i="18"/>
  <c r="G77" i="18"/>
  <c r="N76" i="18"/>
  <c r="M76" i="18"/>
  <c r="L76" i="18"/>
  <c r="K76" i="18"/>
  <c r="I76" i="18"/>
  <c r="H76" i="18"/>
  <c r="G76" i="18"/>
  <c r="N75" i="18"/>
  <c r="M75" i="18"/>
  <c r="L75" i="18"/>
  <c r="K75" i="18"/>
  <c r="I75" i="18"/>
  <c r="H75" i="18"/>
  <c r="G75" i="18"/>
  <c r="N74" i="18"/>
  <c r="M74" i="18"/>
  <c r="L74" i="18"/>
  <c r="K74" i="18"/>
  <c r="I74" i="18"/>
  <c r="H74" i="18"/>
  <c r="G74" i="18"/>
  <c r="I73" i="18"/>
  <c r="H73" i="18"/>
  <c r="G73" i="18"/>
  <c r="I72" i="18"/>
  <c r="H72" i="18"/>
  <c r="G72" i="18"/>
  <c r="N71" i="18"/>
  <c r="M71" i="18"/>
  <c r="L71" i="18"/>
  <c r="K71" i="18"/>
  <c r="I71" i="18"/>
  <c r="H71" i="18"/>
  <c r="G71" i="18"/>
  <c r="N70" i="18"/>
  <c r="M70" i="18"/>
  <c r="L70" i="18"/>
  <c r="K70" i="18"/>
  <c r="I70" i="18"/>
  <c r="H70" i="18"/>
  <c r="G70" i="18"/>
  <c r="N69" i="18"/>
  <c r="M69" i="18"/>
  <c r="L69" i="18"/>
  <c r="K69" i="18"/>
  <c r="I69" i="18"/>
  <c r="H69" i="18"/>
  <c r="G69" i="18"/>
  <c r="N68" i="18"/>
  <c r="M68" i="18"/>
  <c r="L68" i="18"/>
  <c r="K68" i="18"/>
  <c r="I68" i="18"/>
  <c r="H68" i="18"/>
  <c r="G68" i="18"/>
  <c r="N67" i="18"/>
  <c r="M67" i="18"/>
  <c r="L67" i="18"/>
  <c r="K67" i="18"/>
  <c r="I67" i="18"/>
  <c r="H67" i="18"/>
  <c r="G67" i="18"/>
  <c r="N66" i="18"/>
  <c r="M66" i="18"/>
  <c r="L66" i="18"/>
  <c r="K66" i="18"/>
  <c r="I66" i="18"/>
  <c r="H66" i="18"/>
  <c r="G66" i="18"/>
  <c r="N65" i="18"/>
  <c r="M65" i="18"/>
  <c r="L65" i="18"/>
  <c r="K65" i="18"/>
  <c r="I65" i="18"/>
  <c r="H65" i="18"/>
  <c r="G65" i="18"/>
  <c r="N64" i="18"/>
  <c r="M64" i="18"/>
  <c r="L64" i="18"/>
  <c r="K64" i="18"/>
  <c r="I64" i="18"/>
  <c r="H64" i="18"/>
  <c r="G64" i="18"/>
  <c r="N63" i="18"/>
  <c r="M63" i="18"/>
  <c r="L63" i="18"/>
  <c r="K63" i="18"/>
  <c r="I63" i="18"/>
  <c r="H63" i="18"/>
  <c r="G63" i="18"/>
  <c r="I62" i="18"/>
  <c r="H62" i="18"/>
  <c r="G62" i="18"/>
  <c r="I61" i="18"/>
  <c r="H61" i="18"/>
  <c r="G61" i="18"/>
  <c r="I60" i="18"/>
  <c r="H60" i="18"/>
  <c r="G60" i="18"/>
  <c r="I59" i="18"/>
  <c r="H59" i="18"/>
  <c r="G59" i="18"/>
  <c r="I58" i="18"/>
  <c r="H58" i="18"/>
  <c r="G58" i="18"/>
  <c r="N57" i="18"/>
  <c r="M57" i="18"/>
  <c r="L57" i="18"/>
  <c r="K57" i="18"/>
  <c r="I57" i="18"/>
  <c r="H57" i="18"/>
  <c r="G57" i="18"/>
  <c r="I56" i="18"/>
  <c r="H56" i="18"/>
  <c r="G56" i="18"/>
  <c r="I55" i="18"/>
  <c r="H55" i="18"/>
  <c r="G55" i="18"/>
  <c r="N54" i="18"/>
  <c r="M54" i="18"/>
  <c r="L54" i="18"/>
  <c r="K54" i="18"/>
  <c r="I54" i="18"/>
  <c r="H54" i="18"/>
  <c r="G54" i="18"/>
  <c r="I53" i="18"/>
  <c r="H53" i="18"/>
  <c r="G53" i="18"/>
  <c r="I52" i="18"/>
  <c r="H52" i="18"/>
  <c r="G52" i="18"/>
  <c r="I51" i="18"/>
  <c r="H51" i="18"/>
  <c r="G51" i="18"/>
  <c r="N50" i="18"/>
  <c r="M50" i="18"/>
  <c r="L50" i="18"/>
  <c r="K50" i="18"/>
  <c r="I50" i="18"/>
  <c r="H50" i="18"/>
  <c r="G50" i="18"/>
  <c r="N49" i="18"/>
  <c r="M49" i="18"/>
  <c r="L49" i="18"/>
  <c r="K49" i="18"/>
  <c r="I49" i="18"/>
  <c r="H49" i="18"/>
  <c r="G49" i="18"/>
  <c r="I48" i="18"/>
  <c r="H48" i="18"/>
  <c r="G48" i="18"/>
  <c r="I47" i="18"/>
  <c r="H47" i="18"/>
  <c r="G47" i="18"/>
  <c r="N46" i="18"/>
  <c r="M46" i="18"/>
  <c r="L46" i="18"/>
  <c r="K46" i="18"/>
  <c r="I46" i="18"/>
  <c r="H46" i="18"/>
  <c r="G46" i="18"/>
  <c r="N45" i="18"/>
  <c r="M45" i="18"/>
  <c r="L45" i="18"/>
  <c r="K45" i="18"/>
  <c r="I45" i="18"/>
  <c r="H45" i="18"/>
  <c r="G45" i="18"/>
  <c r="N44" i="18"/>
  <c r="M44" i="18"/>
  <c r="L44" i="18"/>
  <c r="K44" i="18"/>
  <c r="I44" i="18"/>
  <c r="H44" i="18"/>
  <c r="G44" i="18"/>
  <c r="N43" i="18"/>
  <c r="M43" i="18"/>
  <c r="L43" i="18"/>
  <c r="K43" i="18"/>
  <c r="I43" i="18"/>
  <c r="H43" i="18"/>
  <c r="G43" i="18"/>
  <c r="N42" i="18"/>
  <c r="M42" i="18"/>
  <c r="L42" i="18"/>
  <c r="K42" i="18"/>
  <c r="I42" i="18"/>
  <c r="H42" i="18"/>
  <c r="G42" i="18"/>
  <c r="N41" i="18"/>
  <c r="M41" i="18"/>
  <c r="L41" i="18"/>
  <c r="K41" i="18"/>
  <c r="N40" i="18"/>
  <c r="M40" i="18"/>
  <c r="L40" i="18"/>
  <c r="K40" i="18"/>
  <c r="I40" i="18"/>
  <c r="H40" i="18"/>
  <c r="G40" i="18"/>
  <c r="N39" i="18"/>
  <c r="M39" i="18"/>
  <c r="L39" i="18"/>
  <c r="K39" i="18"/>
  <c r="I39" i="18"/>
  <c r="H39" i="18"/>
  <c r="G39" i="18"/>
  <c r="N38" i="18"/>
  <c r="M38" i="18"/>
  <c r="L38" i="18"/>
  <c r="K38" i="18"/>
  <c r="I38" i="18"/>
  <c r="H38" i="18"/>
  <c r="G38" i="18"/>
  <c r="K37" i="18"/>
  <c r="I37" i="18"/>
  <c r="H37" i="18"/>
  <c r="G37" i="18"/>
  <c r="N36" i="18"/>
  <c r="M36" i="18"/>
  <c r="L36" i="18"/>
  <c r="K36" i="18"/>
  <c r="I36" i="18"/>
  <c r="H36" i="18"/>
  <c r="G36" i="18"/>
  <c r="I35" i="18"/>
  <c r="H35" i="18"/>
  <c r="G35" i="18"/>
  <c r="N34" i="18"/>
  <c r="M34" i="18"/>
  <c r="L34" i="18"/>
  <c r="K34" i="18"/>
  <c r="I34" i="18"/>
  <c r="H34" i="18"/>
  <c r="G34" i="18"/>
  <c r="N33" i="18"/>
  <c r="M33" i="18"/>
  <c r="L33" i="18"/>
  <c r="K33" i="18"/>
  <c r="I33" i="18"/>
  <c r="H33" i="18"/>
  <c r="G33" i="18"/>
  <c r="N32" i="18"/>
  <c r="M32" i="18"/>
  <c r="L32" i="18"/>
  <c r="K32" i="18"/>
  <c r="I32" i="18"/>
  <c r="H32" i="18"/>
  <c r="G32" i="18"/>
  <c r="N31" i="18"/>
  <c r="M31" i="18"/>
  <c r="L31" i="18"/>
  <c r="K31" i="18"/>
  <c r="I31" i="18"/>
  <c r="H31" i="18"/>
  <c r="G31" i="18"/>
  <c r="N30" i="18"/>
  <c r="M30" i="18"/>
  <c r="L30" i="18"/>
  <c r="K30" i="18"/>
  <c r="I30" i="18"/>
  <c r="H30" i="18"/>
  <c r="G30" i="18"/>
  <c r="N29" i="18"/>
  <c r="M29" i="18"/>
  <c r="L29" i="18"/>
  <c r="K29" i="18"/>
  <c r="I29" i="18"/>
  <c r="H29" i="18"/>
  <c r="G29" i="18"/>
  <c r="N28" i="18"/>
  <c r="M28" i="18"/>
  <c r="L28" i="18"/>
  <c r="K28" i="18"/>
  <c r="I28" i="18"/>
  <c r="H28" i="18"/>
  <c r="G28" i="18"/>
  <c r="N27" i="18"/>
  <c r="M27" i="18"/>
  <c r="L27" i="18"/>
  <c r="K27" i="18"/>
  <c r="I27" i="18"/>
  <c r="H27" i="18"/>
  <c r="G27" i="18"/>
  <c r="M26" i="18"/>
  <c r="K26" i="18"/>
  <c r="I26" i="18"/>
  <c r="H26" i="18"/>
  <c r="G26" i="18"/>
  <c r="N25" i="18"/>
  <c r="M25" i="18"/>
  <c r="L25" i="18"/>
  <c r="K25" i="18"/>
  <c r="I25" i="18"/>
  <c r="H25" i="18"/>
  <c r="G25" i="18"/>
  <c r="N24" i="18"/>
  <c r="M24" i="18"/>
  <c r="L24" i="18"/>
  <c r="K24" i="18"/>
  <c r="I23" i="18"/>
  <c r="H23" i="18"/>
  <c r="G23" i="18"/>
  <c r="N22" i="18"/>
  <c r="M22" i="18"/>
  <c r="L22" i="18"/>
  <c r="K22" i="18"/>
  <c r="I22" i="18"/>
  <c r="H22" i="18"/>
  <c r="G22" i="18"/>
  <c r="I21" i="18"/>
  <c r="H21" i="18"/>
  <c r="G21" i="18"/>
  <c r="N20" i="18"/>
  <c r="M20" i="18"/>
  <c r="L20" i="18"/>
  <c r="K20" i="18"/>
  <c r="I20" i="18"/>
  <c r="H20" i="18"/>
  <c r="G20" i="18"/>
  <c r="I19" i="18"/>
  <c r="H19" i="18"/>
  <c r="G19" i="18"/>
  <c r="N18" i="18"/>
  <c r="M18" i="18"/>
  <c r="L18" i="18"/>
  <c r="K18" i="18"/>
  <c r="I18" i="18"/>
  <c r="H18" i="18"/>
  <c r="G18" i="18"/>
  <c r="I17" i="18"/>
  <c r="H17" i="18"/>
  <c r="G17" i="18"/>
  <c r="I16" i="18"/>
  <c r="H16" i="18"/>
  <c r="G16" i="18"/>
  <c r="I15" i="18"/>
  <c r="H15" i="18"/>
  <c r="G15" i="18"/>
  <c r="N14" i="18"/>
  <c r="M14" i="18"/>
  <c r="L14" i="18"/>
  <c r="K14" i="18"/>
  <c r="I14" i="18"/>
  <c r="H14" i="18"/>
  <c r="G14" i="18"/>
  <c r="N13" i="18"/>
  <c r="M13" i="18"/>
  <c r="L13" i="18"/>
  <c r="K13" i="18"/>
  <c r="I13" i="18"/>
  <c r="H13" i="18"/>
  <c r="G13" i="18"/>
  <c r="N12" i="18"/>
  <c r="M12" i="18"/>
  <c r="L12" i="18"/>
  <c r="K12" i="18"/>
  <c r="I12" i="18"/>
  <c r="H12" i="18"/>
  <c r="G12" i="18"/>
  <c r="N11" i="18"/>
  <c r="M11" i="18"/>
  <c r="L11" i="18"/>
  <c r="K11" i="18"/>
  <c r="I11" i="18"/>
  <c r="H11" i="18"/>
  <c r="G11" i="18"/>
  <c r="N10" i="18"/>
  <c r="M10" i="18"/>
  <c r="L10" i="18"/>
  <c r="K10" i="18"/>
  <c r="I10" i="18"/>
  <c r="H10" i="18"/>
  <c r="G10" i="18"/>
  <c r="N9" i="18"/>
  <c r="M9" i="18"/>
  <c r="L9" i="18"/>
  <c r="K9" i="18"/>
  <c r="I9" i="18"/>
  <c r="H9" i="18"/>
  <c r="G9" i="18"/>
  <c r="N8" i="18"/>
  <c r="M8" i="18"/>
  <c r="L8" i="18"/>
  <c r="K8" i="18"/>
  <c r="I8" i="18"/>
  <c r="H8" i="18"/>
  <c r="G8" i="18"/>
  <c r="L7" i="18"/>
  <c r="K7" i="18"/>
  <c r="I7" i="18"/>
  <c r="H7" i="18"/>
  <c r="G7" i="18"/>
  <c r="F123" i="17"/>
  <c r="I123" i="17" s="1"/>
  <c r="E123" i="17"/>
  <c r="D123" i="17"/>
  <c r="C123" i="17"/>
  <c r="I122" i="17"/>
  <c r="H122" i="17"/>
  <c r="G122" i="17"/>
  <c r="F121" i="17"/>
  <c r="I121" i="17" s="1"/>
  <c r="E121" i="17"/>
  <c r="D121" i="17"/>
  <c r="C121" i="17"/>
  <c r="I120" i="17"/>
  <c r="H120" i="17"/>
  <c r="G120" i="17"/>
  <c r="I119" i="17"/>
  <c r="H119" i="17"/>
  <c r="G119" i="17"/>
  <c r="F118" i="17"/>
  <c r="H118" i="17" s="1"/>
  <c r="E118" i="17"/>
  <c r="D118" i="17"/>
  <c r="C118" i="17"/>
  <c r="I117" i="17"/>
  <c r="H117" i="17"/>
  <c r="G117" i="17"/>
  <c r="I116" i="17"/>
  <c r="H116" i="17"/>
  <c r="G116" i="17"/>
  <c r="F115" i="17"/>
  <c r="I115" i="17" s="1"/>
  <c r="E115" i="17"/>
  <c r="D115" i="17"/>
  <c r="C115" i="17"/>
  <c r="I114" i="17"/>
  <c r="H114" i="17"/>
  <c r="G114" i="17"/>
  <c r="I113" i="17"/>
  <c r="H113" i="17"/>
  <c r="G113" i="17"/>
  <c r="F112" i="17"/>
  <c r="H112" i="17" s="1"/>
  <c r="E112" i="17"/>
  <c r="D112" i="17"/>
  <c r="C112" i="17"/>
  <c r="I111" i="17"/>
  <c r="H111" i="17"/>
  <c r="G111" i="17"/>
  <c r="I110" i="17"/>
  <c r="H110" i="17"/>
  <c r="G110" i="17"/>
  <c r="F109" i="17"/>
  <c r="I109" i="17" s="1"/>
  <c r="E109" i="17"/>
  <c r="D109" i="17"/>
  <c r="C109" i="17"/>
  <c r="I108" i="17"/>
  <c r="H108" i="17"/>
  <c r="G108" i="17"/>
  <c r="F107" i="17"/>
  <c r="I107" i="17" s="1"/>
  <c r="E107" i="17"/>
  <c r="D107" i="17"/>
  <c r="C107" i="17"/>
  <c r="I106" i="17"/>
  <c r="H106" i="17"/>
  <c r="G106" i="17"/>
  <c r="I105" i="17"/>
  <c r="H105" i="17"/>
  <c r="G105" i="17"/>
  <c r="I104" i="17"/>
  <c r="H104" i="17"/>
  <c r="G104" i="17"/>
  <c r="I103" i="17"/>
  <c r="H103" i="17"/>
  <c r="G103" i="17"/>
  <c r="F102" i="17"/>
  <c r="H102" i="17" s="1"/>
  <c r="E102" i="17"/>
  <c r="D102" i="17"/>
  <c r="C102" i="17"/>
  <c r="F101" i="17"/>
  <c r="I101" i="17" s="1"/>
  <c r="E101" i="17"/>
  <c r="D101" i="17"/>
  <c r="C101" i="17"/>
  <c r="I100" i="17"/>
  <c r="H100" i="17"/>
  <c r="G100" i="17"/>
  <c r="F99" i="17"/>
  <c r="I99" i="17" s="1"/>
  <c r="E99" i="17"/>
  <c r="D99" i="17"/>
  <c r="C99" i="17"/>
  <c r="I98" i="17"/>
  <c r="H98" i="17"/>
  <c r="G98" i="17"/>
  <c r="I97" i="17"/>
  <c r="H97" i="17"/>
  <c r="G97" i="17"/>
  <c r="F96" i="17"/>
  <c r="H96" i="17" s="1"/>
  <c r="E96" i="17"/>
  <c r="D96" i="17"/>
  <c r="C96" i="17"/>
  <c r="I95" i="17"/>
  <c r="H95" i="17"/>
  <c r="G95" i="17"/>
  <c r="F94" i="17"/>
  <c r="H94" i="17" s="1"/>
  <c r="E94" i="17"/>
  <c r="D94" i="17"/>
  <c r="C94" i="17"/>
  <c r="I93" i="17"/>
  <c r="H93" i="17"/>
  <c r="G93" i="17"/>
  <c r="I92" i="17"/>
  <c r="H92" i="17"/>
  <c r="G92" i="17"/>
  <c r="F91" i="17"/>
  <c r="I91" i="17" s="1"/>
  <c r="E91" i="17"/>
  <c r="D91" i="17"/>
  <c r="C91" i="17"/>
  <c r="I90" i="17"/>
  <c r="H90" i="17"/>
  <c r="G90" i="17"/>
  <c r="D89" i="17"/>
  <c r="C89" i="17"/>
  <c r="D88" i="17"/>
  <c r="C88" i="17"/>
  <c r="F87" i="17"/>
  <c r="F88" i="17" s="1"/>
  <c r="E87" i="17"/>
  <c r="E89" i="17" s="1"/>
  <c r="I86" i="17"/>
  <c r="H86" i="17"/>
  <c r="G86" i="17"/>
  <c r="I85" i="17"/>
  <c r="H85" i="17"/>
  <c r="G85" i="17"/>
  <c r="I84" i="17"/>
  <c r="H84" i="17"/>
  <c r="G84" i="17"/>
  <c r="F83" i="17"/>
  <c r="I83" i="17" s="1"/>
  <c r="E83" i="17"/>
  <c r="D83" i="17"/>
  <c r="C83" i="17"/>
  <c r="I82" i="17"/>
  <c r="H82" i="17"/>
  <c r="G82" i="17"/>
  <c r="I81" i="17"/>
  <c r="H81" i="17"/>
  <c r="G81" i="17"/>
  <c r="I80" i="17"/>
  <c r="H80" i="17"/>
  <c r="G80" i="17"/>
  <c r="I79" i="17"/>
  <c r="H79" i="17"/>
  <c r="G79" i="17"/>
  <c r="I78" i="17"/>
  <c r="H78" i="17"/>
  <c r="G78" i="17"/>
  <c r="I77" i="17"/>
  <c r="H77" i="17"/>
  <c r="G77" i="17"/>
  <c r="I76" i="17"/>
  <c r="H76" i="17"/>
  <c r="G76" i="17"/>
  <c r="I75" i="17"/>
  <c r="H75" i="17"/>
  <c r="G75" i="17"/>
  <c r="I74" i="17"/>
  <c r="H74" i="17"/>
  <c r="G74" i="17"/>
  <c r="F73" i="17"/>
  <c r="H73" i="17" s="1"/>
  <c r="E73" i="17"/>
  <c r="G73" i="17" s="1"/>
  <c r="D73" i="17"/>
  <c r="C73" i="17"/>
  <c r="I73" i="17" s="1"/>
  <c r="I72" i="17"/>
  <c r="H72" i="17"/>
  <c r="G72" i="17"/>
  <c r="I71" i="17"/>
  <c r="H71" i="17"/>
  <c r="G71" i="17"/>
  <c r="I70" i="17"/>
  <c r="H70" i="17"/>
  <c r="G70" i="17"/>
  <c r="I69" i="17"/>
  <c r="H69" i="17"/>
  <c r="G69" i="17"/>
  <c r="I68" i="17"/>
  <c r="H68" i="17"/>
  <c r="G68" i="17"/>
  <c r="I67" i="17"/>
  <c r="H67" i="17"/>
  <c r="G67" i="17"/>
  <c r="I66" i="17"/>
  <c r="H66" i="17"/>
  <c r="G66" i="17"/>
  <c r="I65" i="17"/>
  <c r="H65" i="17"/>
  <c r="G65" i="17"/>
  <c r="I64" i="17"/>
  <c r="H64" i="17"/>
  <c r="G64" i="17"/>
  <c r="I63" i="17"/>
  <c r="H63" i="17"/>
  <c r="G63" i="17"/>
  <c r="F62" i="17"/>
  <c r="H62" i="17" s="1"/>
  <c r="E62" i="17"/>
  <c r="D62" i="17"/>
  <c r="C62" i="17"/>
  <c r="E61" i="17"/>
  <c r="D61" i="17"/>
  <c r="F60" i="17"/>
  <c r="H60" i="17" s="1"/>
  <c r="C60" i="17"/>
  <c r="C61" i="17" s="1"/>
  <c r="F59" i="17"/>
  <c r="I59" i="17" s="1"/>
  <c r="E59" i="17"/>
  <c r="D59" i="17"/>
  <c r="C59" i="17"/>
  <c r="I58" i="17"/>
  <c r="H58" i="17"/>
  <c r="G58" i="17"/>
  <c r="I57" i="17"/>
  <c r="H57" i="17"/>
  <c r="G57" i="17"/>
  <c r="I55" i="17"/>
  <c r="H55" i="17"/>
  <c r="G55" i="17"/>
  <c r="I54" i="17"/>
  <c r="H54" i="17"/>
  <c r="G54" i="17"/>
  <c r="I51" i="17"/>
  <c r="H51" i="17"/>
  <c r="G51" i="17"/>
  <c r="I50" i="17"/>
  <c r="H50" i="17"/>
  <c r="G50" i="17"/>
  <c r="I49" i="17"/>
  <c r="H49" i="17"/>
  <c r="G49" i="17"/>
  <c r="F48" i="17"/>
  <c r="F52" i="17" s="1"/>
  <c r="E48" i="17"/>
  <c r="E52" i="17" s="1"/>
  <c r="D48" i="17"/>
  <c r="D52" i="17" s="1"/>
  <c r="C48" i="17"/>
  <c r="C52" i="17" s="1"/>
  <c r="I47" i="17"/>
  <c r="H47" i="17"/>
  <c r="G47" i="17"/>
  <c r="I46" i="17"/>
  <c r="H46" i="17"/>
  <c r="G46" i="17"/>
  <c r="I45" i="17"/>
  <c r="H45" i="17"/>
  <c r="G45" i="17"/>
  <c r="I44" i="17"/>
  <c r="H44" i="17"/>
  <c r="G44" i="17"/>
  <c r="I43" i="17"/>
  <c r="H43" i="17"/>
  <c r="G43" i="17"/>
  <c r="I42" i="17"/>
  <c r="H42" i="17"/>
  <c r="G42" i="17"/>
  <c r="I41" i="17"/>
  <c r="H41" i="17"/>
  <c r="G41" i="17"/>
  <c r="I40" i="17"/>
  <c r="H40" i="17"/>
  <c r="G40" i="17"/>
  <c r="I39" i="17"/>
  <c r="H39" i="17"/>
  <c r="G39" i="17"/>
  <c r="I38" i="17"/>
  <c r="H38" i="17"/>
  <c r="G38" i="17"/>
  <c r="I37" i="17"/>
  <c r="H37" i="17"/>
  <c r="G37" i="17"/>
  <c r="I36" i="17"/>
  <c r="H36" i="17"/>
  <c r="G36" i="17"/>
  <c r="F35" i="17"/>
  <c r="I35" i="17" s="1"/>
  <c r="E35" i="17"/>
  <c r="D35" i="17"/>
  <c r="C35" i="17"/>
  <c r="I34" i="17"/>
  <c r="H34" i="17"/>
  <c r="G34" i="17"/>
  <c r="I33" i="17"/>
  <c r="H33" i="17"/>
  <c r="G33" i="17"/>
  <c r="I32" i="17"/>
  <c r="H32" i="17"/>
  <c r="G32" i="17"/>
  <c r="I31" i="17"/>
  <c r="H31" i="17"/>
  <c r="G31" i="17"/>
  <c r="I30" i="17"/>
  <c r="H30" i="17"/>
  <c r="G30" i="17"/>
  <c r="I29" i="17"/>
  <c r="H29" i="17"/>
  <c r="G29" i="17"/>
  <c r="I28" i="17"/>
  <c r="H28" i="17"/>
  <c r="G28" i="17"/>
  <c r="I27" i="17"/>
  <c r="H27" i="17"/>
  <c r="G27" i="17"/>
  <c r="I26" i="17"/>
  <c r="H26" i="17"/>
  <c r="G26" i="17"/>
  <c r="I25" i="17"/>
  <c r="H25" i="17"/>
  <c r="G25" i="17"/>
  <c r="F23" i="17"/>
  <c r="H23" i="17" s="1"/>
  <c r="E23" i="17"/>
  <c r="D23" i="17"/>
  <c r="C23" i="17"/>
  <c r="I22" i="17"/>
  <c r="H22" i="17"/>
  <c r="G22" i="17"/>
  <c r="F21" i="17"/>
  <c r="H21" i="17" s="1"/>
  <c r="E21" i="17"/>
  <c r="D21" i="17"/>
  <c r="C21" i="17"/>
  <c r="I20" i="17"/>
  <c r="H20" i="17"/>
  <c r="G20" i="17"/>
  <c r="F19" i="17"/>
  <c r="H19" i="17" s="1"/>
  <c r="E19" i="17"/>
  <c r="D19" i="17"/>
  <c r="C19" i="17"/>
  <c r="I18" i="17"/>
  <c r="H18" i="17"/>
  <c r="G18" i="17"/>
  <c r="F15" i="17"/>
  <c r="E15" i="17"/>
  <c r="D15" i="17"/>
  <c r="C15" i="17"/>
  <c r="I14" i="17"/>
  <c r="H14" i="17"/>
  <c r="G14" i="17"/>
  <c r="I13" i="17"/>
  <c r="H13" i="17"/>
  <c r="G13" i="17"/>
  <c r="I12" i="17"/>
  <c r="H12" i="17"/>
  <c r="G12" i="17"/>
  <c r="I11" i="17"/>
  <c r="H11" i="17"/>
  <c r="G11" i="17"/>
  <c r="I10" i="17"/>
  <c r="H10" i="17"/>
  <c r="G10" i="17"/>
  <c r="I9" i="17"/>
  <c r="H9" i="17"/>
  <c r="G9" i="17"/>
  <c r="I8" i="17"/>
  <c r="H8" i="17"/>
  <c r="G8" i="17"/>
  <c r="I7" i="17"/>
  <c r="H7" i="17"/>
  <c r="G7" i="17"/>
  <c r="F123" i="16"/>
  <c r="D123" i="16"/>
  <c r="C123" i="16"/>
  <c r="I122" i="16"/>
  <c r="H122" i="16"/>
  <c r="G122" i="16"/>
  <c r="F121" i="16"/>
  <c r="D121" i="16"/>
  <c r="H121" i="16" s="1"/>
  <c r="C121" i="16"/>
  <c r="I120" i="16"/>
  <c r="H120" i="16"/>
  <c r="G120" i="16"/>
  <c r="I119" i="16"/>
  <c r="H119" i="16"/>
  <c r="G119" i="16"/>
  <c r="I118" i="16"/>
  <c r="F118" i="16"/>
  <c r="H118" i="16" s="1"/>
  <c r="E118" i="16"/>
  <c r="G118" i="16" s="1"/>
  <c r="D118" i="16"/>
  <c r="C118" i="16"/>
  <c r="I117" i="16"/>
  <c r="H117" i="16"/>
  <c r="G117" i="16"/>
  <c r="I116" i="16"/>
  <c r="H116" i="16"/>
  <c r="G116" i="16"/>
  <c r="H115" i="16"/>
  <c r="F115" i="16"/>
  <c r="E115" i="16"/>
  <c r="D115" i="16"/>
  <c r="C115" i="16"/>
  <c r="I114" i="16"/>
  <c r="H114" i="16"/>
  <c r="G114" i="16"/>
  <c r="I113" i="16"/>
  <c r="H113" i="16"/>
  <c r="G113" i="16"/>
  <c r="F112" i="16"/>
  <c r="H112" i="16" s="1"/>
  <c r="E112" i="16"/>
  <c r="G112" i="16" s="1"/>
  <c r="D112" i="16"/>
  <c r="C112" i="16"/>
  <c r="I112" i="16" s="1"/>
  <c r="I111" i="16"/>
  <c r="H111" i="16"/>
  <c r="G111" i="16"/>
  <c r="I110" i="16"/>
  <c r="H110" i="16"/>
  <c r="G110" i="16"/>
  <c r="F109" i="16"/>
  <c r="D109" i="16"/>
  <c r="C109" i="16"/>
  <c r="I108" i="16"/>
  <c r="H108" i="16"/>
  <c r="G108" i="16"/>
  <c r="H107" i="16"/>
  <c r="F107" i="16"/>
  <c r="E107" i="16"/>
  <c r="D107" i="16"/>
  <c r="C107" i="16"/>
  <c r="I106" i="16"/>
  <c r="H106" i="16"/>
  <c r="G106" i="16"/>
  <c r="I105" i="16"/>
  <c r="H105" i="16"/>
  <c r="G105" i="16"/>
  <c r="I104" i="16"/>
  <c r="H104" i="16"/>
  <c r="G104" i="16"/>
  <c r="I103" i="16"/>
  <c r="H103" i="16"/>
  <c r="G103" i="16"/>
  <c r="D102" i="16"/>
  <c r="C102" i="16"/>
  <c r="H101" i="16"/>
  <c r="F101" i="16"/>
  <c r="E101" i="16"/>
  <c r="D101" i="16"/>
  <c r="C101" i="16"/>
  <c r="I100" i="16"/>
  <c r="H100" i="16"/>
  <c r="G100" i="16"/>
  <c r="H99" i="16"/>
  <c r="F99" i="16"/>
  <c r="E99" i="16"/>
  <c r="D99" i="16"/>
  <c r="C99" i="16"/>
  <c r="I98" i="16"/>
  <c r="H98" i="16"/>
  <c r="G98" i="16"/>
  <c r="I97" i="16"/>
  <c r="H97" i="16"/>
  <c r="G97" i="16"/>
  <c r="D96" i="16"/>
  <c r="C96" i="16"/>
  <c r="I95" i="16"/>
  <c r="H95" i="16"/>
  <c r="G95" i="16"/>
  <c r="D94" i="16"/>
  <c r="C94" i="16"/>
  <c r="I93" i="16"/>
  <c r="H93" i="16"/>
  <c r="G93" i="16"/>
  <c r="I92" i="16"/>
  <c r="H92" i="16"/>
  <c r="G92" i="16"/>
  <c r="F91" i="16"/>
  <c r="D91" i="16"/>
  <c r="H91" i="16" s="1"/>
  <c r="C91" i="16"/>
  <c r="I90" i="16"/>
  <c r="H90" i="16"/>
  <c r="G90" i="16"/>
  <c r="F89" i="16"/>
  <c r="D89" i="16"/>
  <c r="C89" i="16"/>
  <c r="D88" i="16"/>
  <c r="C88" i="16"/>
  <c r="H87" i="16"/>
  <c r="F87" i="16"/>
  <c r="I86" i="16"/>
  <c r="H86" i="16"/>
  <c r="G86" i="16"/>
  <c r="I85" i="16"/>
  <c r="H85" i="16"/>
  <c r="G85" i="16"/>
  <c r="I84" i="16"/>
  <c r="H84" i="16"/>
  <c r="G84" i="16"/>
  <c r="F83" i="16"/>
  <c r="E83" i="16"/>
  <c r="D83" i="16"/>
  <c r="C83" i="16"/>
  <c r="I82" i="16"/>
  <c r="H82" i="16"/>
  <c r="G82" i="16"/>
  <c r="I81" i="16"/>
  <c r="H81" i="16"/>
  <c r="G81" i="16"/>
  <c r="I80" i="16"/>
  <c r="H80" i="16"/>
  <c r="G80" i="16"/>
  <c r="F79" i="16"/>
  <c r="I78" i="16"/>
  <c r="H78" i="16"/>
  <c r="G78" i="16"/>
  <c r="I77" i="16"/>
  <c r="H77" i="16"/>
  <c r="G77" i="16"/>
  <c r="I76" i="16"/>
  <c r="H76" i="16"/>
  <c r="G76" i="16"/>
  <c r="I75" i="16"/>
  <c r="H75" i="16"/>
  <c r="G75" i="16"/>
  <c r="I74" i="16"/>
  <c r="H74" i="16"/>
  <c r="G74" i="16"/>
  <c r="I73" i="16"/>
  <c r="F73" i="16"/>
  <c r="H73" i="16" s="1"/>
  <c r="E73" i="16"/>
  <c r="E60" i="16" s="1"/>
  <c r="D73" i="16"/>
  <c r="C73" i="16"/>
  <c r="C60" i="16" s="1"/>
  <c r="I72" i="16"/>
  <c r="H72" i="16"/>
  <c r="G72" i="16"/>
  <c r="I71" i="16"/>
  <c r="H71" i="16"/>
  <c r="G71" i="16"/>
  <c r="I70" i="16"/>
  <c r="H70" i="16"/>
  <c r="G70" i="16"/>
  <c r="I69" i="16"/>
  <c r="H69" i="16"/>
  <c r="G69" i="16"/>
  <c r="I68" i="16"/>
  <c r="H68" i="16"/>
  <c r="G68" i="16"/>
  <c r="I67" i="16"/>
  <c r="H67" i="16"/>
  <c r="G67" i="16"/>
  <c r="I66" i="16"/>
  <c r="H66" i="16"/>
  <c r="G66" i="16"/>
  <c r="I65" i="16"/>
  <c r="H65" i="16"/>
  <c r="G65" i="16"/>
  <c r="I64" i="16"/>
  <c r="H64" i="16"/>
  <c r="G64" i="16"/>
  <c r="I63" i="16"/>
  <c r="H63" i="16"/>
  <c r="G63" i="16"/>
  <c r="H62" i="16"/>
  <c r="F62" i="16"/>
  <c r="E62" i="16"/>
  <c r="D62" i="16"/>
  <c r="C62" i="16"/>
  <c r="C61" i="16"/>
  <c r="F60" i="16"/>
  <c r="D60" i="16"/>
  <c r="D61" i="16" s="1"/>
  <c r="D59" i="16"/>
  <c r="C59" i="16"/>
  <c r="I58" i="16"/>
  <c r="H58" i="16"/>
  <c r="G58" i="16"/>
  <c r="I57" i="16"/>
  <c r="H57" i="16"/>
  <c r="G57" i="16"/>
  <c r="I55" i="16"/>
  <c r="H55" i="16"/>
  <c r="G55" i="16"/>
  <c r="I54" i="16"/>
  <c r="H54" i="16"/>
  <c r="G54" i="16"/>
  <c r="D52" i="16"/>
  <c r="D53" i="16" s="1"/>
  <c r="I51" i="16"/>
  <c r="H51" i="16"/>
  <c r="G51" i="16"/>
  <c r="I50" i="16"/>
  <c r="H50" i="16"/>
  <c r="G50" i="16"/>
  <c r="I49" i="16"/>
  <c r="H49" i="16"/>
  <c r="G49" i="16"/>
  <c r="H48" i="16"/>
  <c r="F48" i="16"/>
  <c r="E48" i="16"/>
  <c r="E52" i="16" s="1"/>
  <c r="E56" i="16" s="1"/>
  <c r="D48" i="16"/>
  <c r="C48" i="16"/>
  <c r="C52" i="16" s="1"/>
  <c r="C56" i="16" s="1"/>
  <c r="I47" i="16"/>
  <c r="H47" i="16"/>
  <c r="G47" i="16"/>
  <c r="I46" i="16"/>
  <c r="H46" i="16"/>
  <c r="G46" i="16"/>
  <c r="I45" i="16"/>
  <c r="H45" i="16"/>
  <c r="G45" i="16"/>
  <c r="I44" i="16"/>
  <c r="H44" i="16"/>
  <c r="G44" i="16"/>
  <c r="I43" i="16"/>
  <c r="H43" i="16"/>
  <c r="G43" i="16"/>
  <c r="I42" i="16"/>
  <c r="H42" i="16"/>
  <c r="G42" i="16"/>
  <c r="I40" i="16"/>
  <c r="H40" i="16"/>
  <c r="G40" i="16"/>
  <c r="I39" i="16"/>
  <c r="H39" i="16"/>
  <c r="G39" i="16"/>
  <c r="I38" i="16"/>
  <c r="H38" i="16"/>
  <c r="G38" i="16"/>
  <c r="I37" i="16"/>
  <c r="H37" i="16"/>
  <c r="G37" i="16"/>
  <c r="I36" i="16"/>
  <c r="H36" i="16"/>
  <c r="G36" i="16"/>
  <c r="H35" i="16"/>
  <c r="F35" i="16"/>
  <c r="E35" i="16"/>
  <c r="D35" i="16"/>
  <c r="C35" i="16"/>
  <c r="I34" i="16"/>
  <c r="H34" i="16"/>
  <c r="G34" i="16"/>
  <c r="I33" i="16"/>
  <c r="H33" i="16"/>
  <c r="G33" i="16"/>
  <c r="I32" i="16"/>
  <c r="H32" i="16"/>
  <c r="G32" i="16"/>
  <c r="I31" i="16"/>
  <c r="H31" i="16"/>
  <c r="G31" i="16"/>
  <c r="I30" i="16"/>
  <c r="H30" i="16"/>
  <c r="G30" i="16"/>
  <c r="I29" i="16"/>
  <c r="H29" i="16"/>
  <c r="G29" i="16"/>
  <c r="I28" i="16"/>
  <c r="H28" i="16"/>
  <c r="G28" i="16"/>
  <c r="I27" i="16"/>
  <c r="H27" i="16"/>
  <c r="G27" i="16"/>
  <c r="I26" i="16"/>
  <c r="H26" i="16"/>
  <c r="G26" i="16"/>
  <c r="I25" i="16"/>
  <c r="H25" i="16"/>
  <c r="G25" i="16"/>
  <c r="D23" i="16"/>
  <c r="C23" i="16"/>
  <c r="I22" i="16"/>
  <c r="H22" i="16"/>
  <c r="G22" i="16"/>
  <c r="D21" i="16"/>
  <c r="C21" i="16"/>
  <c r="I20" i="16"/>
  <c r="H20" i="16"/>
  <c r="G20" i="16"/>
  <c r="I19" i="16"/>
  <c r="F19" i="16"/>
  <c r="H19" i="16" s="1"/>
  <c r="E19" i="16"/>
  <c r="G19" i="16" s="1"/>
  <c r="D19" i="16"/>
  <c r="C19" i="16"/>
  <c r="I18" i="16"/>
  <c r="H18" i="16"/>
  <c r="G18" i="16"/>
  <c r="F16" i="16"/>
  <c r="H16" i="16" s="1"/>
  <c r="D16" i="16"/>
  <c r="F15" i="16"/>
  <c r="F17" i="16" s="1"/>
  <c r="E15" i="16"/>
  <c r="E16" i="16" s="1"/>
  <c r="D15" i="16"/>
  <c r="D17" i="16" s="1"/>
  <c r="C15" i="16"/>
  <c r="C16" i="16" s="1"/>
  <c r="I14" i="16"/>
  <c r="H14" i="16"/>
  <c r="G14" i="16"/>
  <c r="I13" i="16"/>
  <c r="H13" i="16"/>
  <c r="G13" i="16"/>
  <c r="I12" i="16"/>
  <c r="H12" i="16"/>
  <c r="G12" i="16"/>
  <c r="I11" i="16"/>
  <c r="H11" i="16"/>
  <c r="G11" i="16"/>
  <c r="I10" i="16"/>
  <c r="H10" i="16"/>
  <c r="G10" i="16"/>
  <c r="I9" i="16"/>
  <c r="H9" i="16"/>
  <c r="G9" i="16"/>
  <c r="I8" i="16"/>
  <c r="H8" i="16"/>
  <c r="G8" i="16"/>
  <c r="I7" i="16"/>
  <c r="F7" i="16"/>
  <c r="N7" i="18" s="1"/>
  <c r="E7" i="16"/>
  <c r="E59" i="16" s="1"/>
  <c r="H123" i="15"/>
  <c r="F123" i="15"/>
  <c r="E123" i="15"/>
  <c r="D123" i="15"/>
  <c r="C123" i="15"/>
  <c r="I122" i="15"/>
  <c r="H122" i="15"/>
  <c r="G122" i="15"/>
  <c r="H121" i="15"/>
  <c r="F121" i="15"/>
  <c r="E121" i="15"/>
  <c r="D121" i="15"/>
  <c r="C121" i="15"/>
  <c r="I120" i="15"/>
  <c r="H120" i="15"/>
  <c r="G120" i="15"/>
  <c r="I119" i="15"/>
  <c r="H119" i="15"/>
  <c r="G119" i="15"/>
  <c r="F118" i="15"/>
  <c r="H118" i="15" s="1"/>
  <c r="E118" i="15"/>
  <c r="G118" i="15" s="1"/>
  <c r="D118" i="15"/>
  <c r="C118" i="15"/>
  <c r="I118" i="15" s="1"/>
  <c r="I117" i="15"/>
  <c r="H117" i="15"/>
  <c r="G117" i="15"/>
  <c r="I116" i="15"/>
  <c r="H116" i="15"/>
  <c r="G116" i="15"/>
  <c r="F115" i="15"/>
  <c r="E115" i="15"/>
  <c r="D115" i="15"/>
  <c r="C115" i="15"/>
  <c r="I114" i="15"/>
  <c r="H114" i="15"/>
  <c r="G114" i="15"/>
  <c r="I113" i="15"/>
  <c r="H113" i="15"/>
  <c r="G113" i="15"/>
  <c r="I112" i="15"/>
  <c r="F112" i="15"/>
  <c r="H112" i="15" s="1"/>
  <c r="E112" i="15"/>
  <c r="G112" i="15" s="1"/>
  <c r="D112" i="15"/>
  <c r="C112" i="15"/>
  <c r="I111" i="15"/>
  <c r="H111" i="15"/>
  <c r="G111" i="15"/>
  <c r="I110" i="15"/>
  <c r="H110" i="15"/>
  <c r="G110" i="15"/>
  <c r="H109" i="15"/>
  <c r="F109" i="15"/>
  <c r="E109" i="15"/>
  <c r="D109" i="15"/>
  <c r="C109" i="15"/>
  <c r="I108" i="15"/>
  <c r="H108" i="15"/>
  <c r="G108" i="15"/>
  <c r="H107" i="15"/>
  <c r="F107" i="15"/>
  <c r="E107" i="15"/>
  <c r="D107" i="15"/>
  <c r="C107" i="15"/>
  <c r="I106" i="15"/>
  <c r="H106" i="15"/>
  <c r="G106" i="15"/>
  <c r="I105" i="15"/>
  <c r="H105" i="15"/>
  <c r="G105" i="15"/>
  <c r="I104" i="15"/>
  <c r="H104" i="15"/>
  <c r="G104" i="15"/>
  <c r="I103" i="15"/>
  <c r="H103" i="15"/>
  <c r="G103" i="15"/>
  <c r="F102" i="15"/>
  <c r="H102" i="15" s="1"/>
  <c r="E102" i="15"/>
  <c r="G102" i="15" s="1"/>
  <c r="D102" i="15"/>
  <c r="C102" i="15"/>
  <c r="I102" i="15" s="1"/>
  <c r="F101" i="15"/>
  <c r="E101" i="15"/>
  <c r="D101" i="15"/>
  <c r="C101" i="15"/>
  <c r="I100" i="15"/>
  <c r="H100" i="15"/>
  <c r="G100" i="15"/>
  <c r="F99" i="15"/>
  <c r="E99" i="15"/>
  <c r="D99" i="15"/>
  <c r="C99" i="15"/>
  <c r="I98" i="15"/>
  <c r="H98" i="15"/>
  <c r="G98" i="15"/>
  <c r="I97" i="15"/>
  <c r="H97" i="15"/>
  <c r="G97" i="15"/>
  <c r="I96" i="15"/>
  <c r="F96" i="15"/>
  <c r="H96" i="15" s="1"/>
  <c r="E96" i="15"/>
  <c r="G96" i="15" s="1"/>
  <c r="D96" i="15"/>
  <c r="C96" i="15"/>
  <c r="I95" i="15"/>
  <c r="H95" i="15"/>
  <c r="G95" i="15"/>
  <c r="F94" i="15"/>
  <c r="H94" i="15" s="1"/>
  <c r="E94" i="15"/>
  <c r="G94" i="15" s="1"/>
  <c r="D94" i="15"/>
  <c r="C94" i="15"/>
  <c r="I94" i="15" s="1"/>
  <c r="I93" i="15"/>
  <c r="H93" i="15"/>
  <c r="G93" i="15"/>
  <c r="I92" i="15"/>
  <c r="H92" i="15"/>
  <c r="G92" i="15"/>
  <c r="F91" i="15"/>
  <c r="E91" i="15"/>
  <c r="D91" i="15"/>
  <c r="C91" i="15"/>
  <c r="I90" i="15"/>
  <c r="H90" i="15"/>
  <c r="G90" i="15"/>
  <c r="F89" i="15"/>
  <c r="D89" i="15"/>
  <c r="C89" i="15"/>
  <c r="E88" i="15"/>
  <c r="D88" i="15"/>
  <c r="C88" i="15"/>
  <c r="H87" i="15"/>
  <c r="F87" i="15"/>
  <c r="E87" i="15"/>
  <c r="E89" i="15" s="1"/>
  <c r="I86" i="15"/>
  <c r="H86" i="15"/>
  <c r="G86" i="15"/>
  <c r="I85" i="15"/>
  <c r="H85" i="15"/>
  <c r="G85" i="15"/>
  <c r="I84" i="15"/>
  <c r="H84" i="15"/>
  <c r="G84" i="15"/>
  <c r="H83" i="15"/>
  <c r="F83" i="15"/>
  <c r="E83" i="15"/>
  <c r="D83" i="15"/>
  <c r="C83" i="15"/>
  <c r="I82" i="15"/>
  <c r="H82" i="15"/>
  <c r="G82" i="15"/>
  <c r="I81" i="15"/>
  <c r="H81" i="15"/>
  <c r="G81" i="15"/>
  <c r="I80" i="15"/>
  <c r="H80" i="15"/>
  <c r="G80" i="15"/>
  <c r="I79" i="15"/>
  <c r="H79" i="15"/>
  <c r="G79" i="15"/>
  <c r="I78" i="15"/>
  <c r="H78" i="15"/>
  <c r="G78" i="15"/>
  <c r="I77" i="15"/>
  <c r="H77" i="15"/>
  <c r="G77" i="15"/>
  <c r="I76" i="15"/>
  <c r="H76" i="15"/>
  <c r="G76" i="15"/>
  <c r="I75" i="15"/>
  <c r="H75" i="15"/>
  <c r="G75" i="15"/>
  <c r="I74" i="15"/>
  <c r="H74" i="15"/>
  <c r="G74" i="15"/>
  <c r="H73" i="15"/>
  <c r="F73" i="15"/>
  <c r="E73" i="15"/>
  <c r="D73" i="15"/>
  <c r="D60" i="15" s="1"/>
  <c r="C73" i="15"/>
  <c r="I72" i="15"/>
  <c r="H72" i="15"/>
  <c r="G72" i="15"/>
  <c r="I71" i="15"/>
  <c r="H71" i="15"/>
  <c r="G71" i="15"/>
  <c r="I70" i="15"/>
  <c r="H70" i="15"/>
  <c r="G70" i="15"/>
  <c r="I69" i="15"/>
  <c r="H69" i="15"/>
  <c r="G69" i="15"/>
  <c r="I68" i="15"/>
  <c r="H68" i="15"/>
  <c r="G68" i="15"/>
  <c r="I67" i="15"/>
  <c r="H67" i="15"/>
  <c r="G67" i="15"/>
  <c r="I66" i="15"/>
  <c r="H66" i="15"/>
  <c r="G66" i="15"/>
  <c r="I65" i="15"/>
  <c r="H65" i="15"/>
  <c r="G65" i="15"/>
  <c r="I64" i="15"/>
  <c r="H64" i="15"/>
  <c r="G64" i="15"/>
  <c r="I63" i="15"/>
  <c r="H63" i="15"/>
  <c r="G63" i="15"/>
  <c r="I62" i="15"/>
  <c r="F62" i="15"/>
  <c r="H62" i="15" s="1"/>
  <c r="E62" i="15"/>
  <c r="G62" i="15" s="1"/>
  <c r="D62" i="15"/>
  <c r="C62" i="15"/>
  <c r="D61" i="15"/>
  <c r="E60" i="15"/>
  <c r="E61" i="15" s="1"/>
  <c r="C60" i="15"/>
  <c r="C61" i="15" s="1"/>
  <c r="F59" i="15"/>
  <c r="H59" i="15" s="1"/>
  <c r="E59" i="15"/>
  <c r="D59" i="15"/>
  <c r="C59" i="15"/>
  <c r="I58" i="15"/>
  <c r="H58" i="15"/>
  <c r="G58" i="15"/>
  <c r="I57" i="15"/>
  <c r="H57" i="15"/>
  <c r="G57" i="15"/>
  <c r="I55" i="15"/>
  <c r="H55" i="15"/>
  <c r="G55" i="15"/>
  <c r="I54" i="15"/>
  <c r="H54" i="15"/>
  <c r="G54" i="15"/>
  <c r="I51" i="15"/>
  <c r="H51" i="15"/>
  <c r="G51" i="15"/>
  <c r="I50" i="15"/>
  <c r="H50" i="15"/>
  <c r="G50" i="15"/>
  <c r="I49" i="15"/>
  <c r="H49" i="15"/>
  <c r="G49" i="15"/>
  <c r="I48" i="15"/>
  <c r="F48" i="15"/>
  <c r="F52" i="15" s="1"/>
  <c r="F53" i="15" s="1"/>
  <c r="E48" i="15"/>
  <c r="E52" i="15" s="1"/>
  <c r="D48" i="15"/>
  <c r="D52" i="15" s="1"/>
  <c r="D56" i="15" s="1"/>
  <c r="C48" i="15"/>
  <c r="I47" i="15"/>
  <c r="H47" i="15"/>
  <c r="G47" i="15"/>
  <c r="I46" i="15"/>
  <c r="H46" i="15"/>
  <c r="G46" i="15"/>
  <c r="I45" i="15"/>
  <c r="H45" i="15"/>
  <c r="G45" i="15"/>
  <c r="I44" i="15"/>
  <c r="H44" i="15"/>
  <c r="G44" i="15"/>
  <c r="I43" i="15"/>
  <c r="H43" i="15"/>
  <c r="G43" i="15"/>
  <c r="I42" i="15"/>
  <c r="H42" i="15"/>
  <c r="G42" i="15"/>
  <c r="I40" i="15"/>
  <c r="H40" i="15"/>
  <c r="G40" i="15"/>
  <c r="I39" i="15"/>
  <c r="H39" i="15"/>
  <c r="G39" i="15"/>
  <c r="I38" i="15"/>
  <c r="H38" i="15"/>
  <c r="G38" i="15"/>
  <c r="I37" i="15"/>
  <c r="H37" i="15"/>
  <c r="G37" i="15"/>
  <c r="I36" i="15"/>
  <c r="H36" i="15"/>
  <c r="G36" i="15"/>
  <c r="F35" i="15"/>
  <c r="H35" i="15" s="1"/>
  <c r="E35" i="15"/>
  <c r="G35" i="15" s="1"/>
  <c r="D35" i="15"/>
  <c r="C35" i="15"/>
  <c r="C52" i="15" s="1"/>
  <c r="I34" i="15"/>
  <c r="H34" i="15"/>
  <c r="G34" i="15"/>
  <c r="I33" i="15"/>
  <c r="H33" i="15"/>
  <c r="G33" i="15"/>
  <c r="I32" i="15"/>
  <c r="H32" i="15"/>
  <c r="G32" i="15"/>
  <c r="I31" i="15"/>
  <c r="H31" i="15"/>
  <c r="G31" i="15"/>
  <c r="I30" i="15"/>
  <c r="H30" i="15"/>
  <c r="G30" i="15"/>
  <c r="I29" i="15"/>
  <c r="H29" i="15"/>
  <c r="G29" i="15"/>
  <c r="I28" i="15"/>
  <c r="H28" i="15"/>
  <c r="G28" i="15"/>
  <c r="I27" i="15"/>
  <c r="H27" i="15"/>
  <c r="G27" i="15"/>
  <c r="I26" i="15"/>
  <c r="H26" i="15"/>
  <c r="G26" i="15"/>
  <c r="I25" i="15"/>
  <c r="H25" i="15"/>
  <c r="G25" i="15"/>
  <c r="F23" i="15"/>
  <c r="H23" i="15" s="1"/>
  <c r="E23" i="15"/>
  <c r="D23" i="15"/>
  <c r="C23" i="15"/>
  <c r="I22" i="15"/>
  <c r="H22" i="15"/>
  <c r="G22" i="15"/>
  <c r="F21" i="15"/>
  <c r="H21" i="15" s="1"/>
  <c r="E21" i="15"/>
  <c r="D21" i="15"/>
  <c r="C21" i="15"/>
  <c r="I20" i="15"/>
  <c r="H20" i="15"/>
  <c r="G20" i="15"/>
  <c r="F19" i="15"/>
  <c r="H19" i="15" s="1"/>
  <c r="E19" i="15"/>
  <c r="D19" i="15"/>
  <c r="C19" i="15"/>
  <c r="I18" i="15"/>
  <c r="H18" i="15"/>
  <c r="G18" i="15"/>
  <c r="F17" i="15"/>
  <c r="E16" i="15"/>
  <c r="C16" i="15"/>
  <c r="H15" i="15"/>
  <c r="F15" i="15"/>
  <c r="E15" i="15"/>
  <c r="E17" i="15" s="1"/>
  <c r="D15" i="15"/>
  <c r="D16" i="15" s="1"/>
  <c r="C15" i="15"/>
  <c r="C17" i="15" s="1"/>
  <c r="I14" i="15"/>
  <c r="H14" i="15"/>
  <c r="G14" i="15"/>
  <c r="I13" i="15"/>
  <c r="H13" i="15"/>
  <c r="G13" i="15"/>
  <c r="I12" i="15"/>
  <c r="H12" i="15"/>
  <c r="G12" i="15"/>
  <c r="I11" i="15"/>
  <c r="H11" i="15"/>
  <c r="G11" i="15"/>
  <c r="I10" i="15"/>
  <c r="H10" i="15"/>
  <c r="G10" i="15"/>
  <c r="I9" i="15"/>
  <c r="H9" i="15"/>
  <c r="G9" i="15"/>
  <c r="I8" i="15"/>
  <c r="H8" i="15"/>
  <c r="G8" i="15"/>
  <c r="I7" i="15"/>
  <c r="H7" i="15"/>
  <c r="G7" i="15"/>
  <c r="F123" i="14"/>
  <c r="H123" i="14" s="1"/>
  <c r="E123" i="14"/>
  <c r="G123" i="14" s="1"/>
  <c r="D123" i="14"/>
  <c r="C123" i="14"/>
  <c r="I123" i="14" s="1"/>
  <c r="I122" i="14"/>
  <c r="H122" i="14"/>
  <c r="G122" i="14"/>
  <c r="I121" i="14"/>
  <c r="F121" i="14"/>
  <c r="H121" i="14" s="1"/>
  <c r="E121" i="14"/>
  <c r="G121" i="14" s="1"/>
  <c r="D121" i="14"/>
  <c r="C121" i="14"/>
  <c r="I120" i="14"/>
  <c r="H120" i="14"/>
  <c r="G120" i="14"/>
  <c r="I119" i="14"/>
  <c r="H119" i="14"/>
  <c r="G119" i="14"/>
  <c r="H118" i="14"/>
  <c r="F118" i="14"/>
  <c r="E118" i="14"/>
  <c r="D118" i="14"/>
  <c r="C118" i="14"/>
  <c r="I117" i="14"/>
  <c r="H117" i="14"/>
  <c r="G117" i="14"/>
  <c r="I116" i="14"/>
  <c r="H116" i="14"/>
  <c r="G116" i="14"/>
  <c r="F115" i="14"/>
  <c r="H115" i="14" s="1"/>
  <c r="E115" i="14"/>
  <c r="G115" i="14" s="1"/>
  <c r="D115" i="14"/>
  <c r="C115" i="14"/>
  <c r="I115" i="14" s="1"/>
  <c r="I114" i="14"/>
  <c r="H114" i="14"/>
  <c r="G114" i="14"/>
  <c r="I113" i="14"/>
  <c r="H113" i="14"/>
  <c r="G113" i="14"/>
  <c r="F112" i="14"/>
  <c r="H112" i="14" s="1"/>
  <c r="E112" i="14"/>
  <c r="D112" i="14"/>
  <c r="C112" i="14"/>
  <c r="I111" i="14"/>
  <c r="H111" i="14"/>
  <c r="G111" i="14"/>
  <c r="I110" i="14"/>
  <c r="H110" i="14"/>
  <c r="G110" i="14"/>
  <c r="I109" i="14"/>
  <c r="F109" i="14"/>
  <c r="H109" i="14" s="1"/>
  <c r="E109" i="14"/>
  <c r="G109" i="14" s="1"/>
  <c r="D109" i="14"/>
  <c r="C109" i="14"/>
  <c r="I108" i="14"/>
  <c r="H108" i="14"/>
  <c r="G108" i="14"/>
  <c r="F107" i="14"/>
  <c r="H107" i="14" s="1"/>
  <c r="E107" i="14"/>
  <c r="G107" i="14" s="1"/>
  <c r="D107" i="14"/>
  <c r="C107" i="14"/>
  <c r="I107" i="14" s="1"/>
  <c r="I106" i="14"/>
  <c r="H106" i="14"/>
  <c r="G106" i="14"/>
  <c r="I105" i="14"/>
  <c r="H105" i="14"/>
  <c r="G105" i="14"/>
  <c r="I104" i="14"/>
  <c r="H104" i="14"/>
  <c r="G104" i="14"/>
  <c r="I103" i="14"/>
  <c r="H103" i="14"/>
  <c r="G103" i="14"/>
  <c r="F102" i="14"/>
  <c r="H102" i="14" s="1"/>
  <c r="E102" i="14"/>
  <c r="D102" i="14"/>
  <c r="C102" i="14"/>
  <c r="I101" i="14"/>
  <c r="F101" i="14"/>
  <c r="H101" i="14" s="1"/>
  <c r="E101" i="14"/>
  <c r="G101" i="14" s="1"/>
  <c r="D101" i="14"/>
  <c r="C101" i="14"/>
  <c r="I100" i="14"/>
  <c r="H100" i="14"/>
  <c r="G100" i="14"/>
  <c r="F99" i="14"/>
  <c r="H99" i="14" s="1"/>
  <c r="E99" i="14"/>
  <c r="G99" i="14" s="1"/>
  <c r="D99" i="14"/>
  <c r="C99" i="14"/>
  <c r="I99" i="14" s="1"/>
  <c r="I98" i="14"/>
  <c r="H98" i="14"/>
  <c r="G98" i="14"/>
  <c r="I97" i="14"/>
  <c r="H97" i="14"/>
  <c r="G97" i="14"/>
  <c r="F96" i="14"/>
  <c r="H96" i="14" s="1"/>
  <c r="E96" i="14"/>
  <c r="D96" i="14"/>
  <c r="C96" i="14"/>
  <c r="I95" i="14"/>
  <c r="H95" i="14"/>
  <c r="G95" i="14"/>
  <c r="F94" i="14"/>
  <c r="H94" i="14" s="1"/>
  <c r="E94" i="14"/>
  <c r="D94" i="14"/>
  <c r="C94" i="14"/>
  <c r="I93" i="14"/>
  <c r="H93" i="14"/>
  <c r="G93" i="14"/>
  <c r="I92" i="14"/>
  <c r="H92" i="14"/>
  <c r="G92" i="14"/>
  <c r="I91" i="14"/>
  <c r="F91" i="14"/>
  <c r="H91" i="14" s="1"/>
  <c r="E91" i="14"/>
  <c r="G91" i="14" s="1"/>
  <c r="D91" i="14"/>
  <c r="C91" i="14"/>
  <c r="I90" i="14"/>
  <c r="H90" i="14"/>
  <c r="G90" i="14"/>
  <c r="F89" i="14"/>
  <c r="E89" i="14"/>
  <c r="G89" i="14" s="1"/>
  <c r="D89" i="14"/>
  <c r="C89" i="14"/>
  <c r="F88" i="14"/>
  <c r="H88" i="14" s="1"/>
  <c r="E88" i="14"/>
  <c r="D88" i="14"/>
  <c r="C88" i="14"/>
  <c r="I87" i="14"/>
  <c r="H87" i="14"/>
  <c r="G87" i="14"/>
  <c r="I86" i="14"/>
  <c r="H86" i="14"/>
  <c r="G86" i="14"/>
  <c r="I85" i="14"/>
  <c r="H85" i="14"/>
  <c r="G85" i="14"/>
  <c r="I84" i="14"/>
  <c r="H84" i="14"/>
  <c r="G84" i="14"/>
  <c r="F83" i="14"/>
  <c r="H83" i="14" s="1"/>
  <c r="E83" i="14"/>
  <c r="G83" i="14" s="1"/>
  <c r="D83" i="14"/>
  <c r="C83" i="14"/>
  <c r="I83" i="14" s="1"/>
  <c r="I82" i="14"/>
  <c r="H82" i="14"/>
  <c r="G82" i="14"/>
  <c r="I81" i="14"/>
  <c r="H81" i="14"/>
  <c r="G81" i="14"/>
  <c r="I80" i="14"/>
  <c r="H80" i="14"/>
  <c r="G80" i="14"/>
  <c r="I79" i="14"/>
  <c r="H79" i="14"/>
  <c r="G79" i="14"/>
  <c r="I78" i="14"/>
  <c r="H78" i="14"/>
  <c r="G78" i="14"/>
  <c r="I77" i="14"/>
  <c r="H77" i="14"/>
  <c r="G77" i="14"/>
  <c r="I76" i="14"/>
  <c r="H76" i="14"/>
  <c r="G76" i="14"/>
  <c r="I75" i="14"/>
  <c r="H75" i="14"/>
  <c r="G75" i="14"/>
  <c r="I74" i="14"/>
  <c r="H74" i="14"/>
  <c r="G74" i="14"/>
  <c r="F73" i="14"/>
  <c r="H73" i="14" s="1"/>
  <c r="E73" i="14"/>
  <c r="G73" i="14" s="1"/>
  <c r="D73" i="14"/>
  <c r="C73" i="14"/>
  <c r="I73" i="14" s="1"/>
  <c r="I72" i="14"/>
  <c r="H72" i="14"/>
  <c r="G72" i="14"/>
  <c r="I71" i="14"/>
  <c r="H71" i="14"/>
  <c r="G71" i="14"/>
  <c r="I70" i="14"/>
  <c r="H70" i="14"/>
  <c r="G70" i="14"/>
  <c r="I69" i="14"/>
  <c r="H69" i="14"/>
  <c r="G69" i="14"/>
  <c r="I68" i="14"/>
  <c r="H68" i="14"/>
  <c r="G68" i="14"/>
  <c r="I67" i="14"/>
  <c r="H67" i="14"/>
  <c r="G67" i="14"/>
  <c r="I66" i="14"/>
  <c r="H66" i="14"/>
  <c r="G66" i="14"/>
  <c r="I65" i="14"/>
  <c r="H65" i="14"/>
  <c r="G65" i="14"/>
  <c r="I64" i="14"/>
  <c r="H64" i="14"/>
  <c r="G64" i="14"/>
  <c r="I63" i="14"/>
  <c r="H63" i="14"/>
  <c r="G63" i="14"/>
  <c r="F62" i="14"/>
  <c r="H62" i="14" s="1"/>
  <c r="E62" i="14"/>
  <c r="D62" i="14"/>
  <c r="C62" i="14"/>
  <c r="F60" i="14"/>
  <c r="H60" i="14" s="1"/>
  <c r="D60" i="14"/>
  <c r="D61" i="14" s="1"/>
  <c r="F59" i="14"/>
  <c r="H59" i="14" s="1"/>
  <c r="E59" i="14"/>
  <c r="G59" i="14" s="1"/>
  <c r="D59" i="14"/>
  <c r="C59" i="14"/>
  <c r="I59" i="14" s="1"/>
  <c r="I58" i="14"/>
  <c r="H58" i="14"/>
  <c r="G58" i="14"/>
  <c r="I57" i="14"/>
  <c r="H57" i="14"/>
  <c r="G57" i="14"/>
  <c r="I55" i="14"/>
  <c r="H55" i="14"/>
  <c r="G55" i="14"/>
  <c r="I54" i="14"/>
  <c r="H54" i="14"/>
  <c r="G54" i="14"/>
  <c r="I51" i="14"/>
  <c r="H51" i="14"/>
  <c r="G51" i="14"/>
  <c r="I50" i="14"/>
  <c r="H50" i="14"/>
  <c r="G50" i="14"/>
  <c r="I49" i="14"/>
  <c r="H49" i="14"/>
  <c r="G49" i="14"/>
  <c r="F48" i="14"/>
  <c r="F52" i="14" s="1"/>
  <c r="E48" i="14"/>
  <c r="E52" i="14" s="1"/>
  <c r="D48" i="14"/>
  <c r="D52" i="14" s="1"/>
  <c r="C48" i="14"/>
  <c r="C52" i="14" s="1"/>
  <c r="I47" i="14"/>
  <c r="H47" i="14"/>
  <c r="G47" i="14"/>
  <c r="I46" i="14"/>
  <c r="H46" i="14"/>
  <c r="G46" i="14"/>
  <c r="I45" i="14"/>
  <c r="H45" i="14"/>
  <c r="G45" i="14"/>
  <c r="I44" i="14"/>
  <c r="H44" i="14"/>
  <c r="G44" i="14"/>
  <c r="I43" i="14"/>
  <c r="H43" i="14"/>
  <c r="G43" i="14"/>
  <c r="I42" i="14"/>
  <c r="H42" i="14"/>
  <c r="G42" i="14"/>
  <c r="I40" i="14"/>
  <c r="H40" i="14"/>
  <c r="G40" i="14"/>
  <c r="I39" i="14"/>
  <c r="H39" i="14"/>
  <c r="G39" i="14"/>
  <c r="I38" i="14"/>
  <c r="H38" i="14"/>
  <c r="G38" i="14"/>
  <c r="I37" i="14"/>
  <c r="H37" i="14"/>
  <c r="G37" i="14"/>
  <c r="I36" i="14"/>
  <c r="H36" i="14"/>
  <c r="G36" i="14"/>
  <c r="F35" i="14"/>
  <c r="H35" i="14" s="1"/>
  <c r="E35" i="14"/>
  <c r="D35" i="14"/>
  <c r="C35" i="14"/>
  <c r="I34" i="14"/>
  <c r="H34" i="14"/>
  <c r="G34" i="14"/>
  <c r="I33" i="14"/>
  <c r="H33" i="14"/>
  <c r="G33" i="14"/>
  <c r="I32" i="14"/>
  <c r="H32" i="14"/>
  <c r="G32" i="14"/>
  <c r="I31" i="14"/>
  <c r="H31" i="14"/>
  <c r="G31" i="14"/>
  <c r="I30" i="14"/>
  <c r="H30" i="14"/>
  <c r="G30" i="14"/>
  <c r="I29" i="14"/>
  <c r="H29" i="14"/>
  <c r="G29" i="14"/>
  <c r="I28" i="14"/>
  <c r="H28" i="14"/>
  <c r="G28" i="14"/>
  <c r="I27" i="14"/>
  <c r="H27" i="14"/>
  <c r="G27" i="14"/>
  <c r="I26" i="14"/>
  <c r="H26" i="14"/>
  <c r="G26" i="14"/>
  <c r="I25" i="14"/>
  <c r="H25" i="14"/>
  <c r="G25" i="14"/>
  <c r="F23" i="14"/>
  <c r="H23" i="14" s="1"/>
  <c r="E23" i="14"/>
  <c r="G23" i="14" s="1"/>
  <c r="D23" i="14"/>
  <c r="C23" i="14"/>
  <c r="I23" i="14" s="1"/>
  <c r="I22" i="14"/>
  <c r="H22" i="14"/>
  <c r="G22" i="14"/>
  <c r="F21" i="14"/>
  <c r="H21" i="14" s="1"/>
  <c r="E21" i="14"/>
  <c r="G21" i="14" s="1"/>
  <c r="D21" i="14"/>
  <c r="C21" i="14"/>
  <c r="I21" i="14" s="1"/>
  <c r="I20" i="14"/>
  <c r="H20" i="14"/>
  <c r="G20" i="14"/>
  <c r="F19" i="14"/>
  <c r="H19" i="14" s="1"/>
  <c r="E19" i="14"/>
  <c r="G19" i="14" s="1"/>
  <c r="D19" i="14"/>
  <c r="C19" i="14"/>
  <c r="I19" i="14" s="1"/>
  <c r="I18" i="14"/>
  <c r="H18" i="14"/>
  <c r="G18" i="14"/>
  <c r="F16" i="14"/>
  <c r="H16" i="14" s="1"/>
  <c r="D16" i="14"/>
  <c r="F15" i="14"/>
  <c r="F17" i="14" s="1"/>
  <c r="E15" i="14"/>
  <c r="E17" i="14" s="1"/>
  <c r="D15" i="14"/>
  <c r="D17" i="14" s="1"/>
  <c r="C15" i="14"/>
  <c r="C17" i="14" s="1"/>
  <c r="I14" i="14"/>
  <c r="H14" i="14"/>
  <c r="G14" i="14"/>
  <c r="I13" i="14"/>
  <c r="H13" i="14"/>
  <c r="G13" i="14"/>
  <c r="I12" i="14"/>
  <c r="H12" i="14"/>
  <c r="G12" i="14"/>
  <c r="I11" i="14"/>
  <c r="H11" i="14"/>
  <c r="G11" i="14"/>
  <c r="I10" i="14"/>
  <c r="H10" i="14"/>
  <c r="G10" i="14"/>
  <c r="I9" i="14"/>
  <c r="H9" i="14"/>
  <c r="G9" i="14"/>
  <c r="I8" i="14"/>
  <c r="H8" i="14"/>
  <c r="G8" i="14"/>
  <c r="I7" i="14"/>
  <c r="H7" i="14"/>
  <c r="G7" i="14"/>
  <c r="F123" i="13"/>
  <c r="H123" i="13" s="1"/>
  <c r="E123" i="13"/>
  <c r="D123" i="13"/>
  <c r="C123" i="13"/>
  <c r="I122" i="13"/>
  <c r="H122" i="13"/>
  <c r="G122" i="13"/>
  <c r="F121" i="13"/>
  <c r="H121" i="13" s="1"/>
  <c r="E121" i="13"/>
  <c r="D121" i="13"/>
  <c r="C121" i="13"/>
  <c r="I120" i="13"/>
  <c r="H120" i="13"/>
  <c r="G120" i="13"/>
  <c r="I119" i="13"/>
  <c r="H119" i="13"/>
  <c r="G119" i="13"/>
  <c r="F118" i="13"/>
  <c r="H118" i="13" s="1"/>
  <c r="E118" i="13"/>
  <c r="G118" i="13" s="1"/>
  <c r="D118" i="13"/>
  <c r="C118" i="13"/>
  <c r="I118" i="13" s="1"/>
  <c r="I117" i="13"/>
  <c r="H117" i="13"/>
  <c r="G117" i="13"/>
  <c r="I116" i="13"/>
  <c r="H116" i="13"/>
  <c r="G116" i="13"/>
  <c r="F115" i="13"/>
  <c r="H115" i="13" s="1"/>
  <c r="E115" i="13"/>
  <c r="D115" i="13"/>
  <c r="C115" i="13"/>
  <c r="I114" i="13"/>
  <c r="H114" i="13"/>
  <c r="G114" i="13"/>
  <c r="I113" i="13"/>
  <c r="H113" i="13"/>
  <c r="G113" i="13"/>
  <c r="F112" i="13"/>
  <c r="H112" i="13" s="1"/>
  <c r="E112" i="13"/>
  <c r="G112" i="13" s="1"/>
  <c r="D112" i="13"/>
  <c r="C112" i="13"/>
  <c r="I112" i="13" s="1"/>
  <c r="I111" i="13"/>
  <c r="H111" i="13"/>
  <c r="G111" i="13"/>
  <c r="I110" i="13"/>
  <c r="H110" i="13"/>
  <c r="G110" i="13"/>
  <c r="F109" i="13"/>
  <c r="H109" i="13" s="1"/>
  <c r="E109" i="13"/>
  <c r="D109" i="13"/>
  <c r="C109" i="13"/>
  <c r="I108" i="13"/>
  <c r="H108" i="13"/>
  <c r="G108" i="13"/>
  <c r="F107" i="13"/>
  <c r="H107" i="13" s="1"/>
  <c r="E107" i="13"/>
  <c r="D107" i="13"/>
  <c r="C107" i="13"/>
  <c r="I106" i="13"/>
  <c r="H106" i="13"/>
  <c r="G106" i="13"/>
  <c r="I105" i="13"/>
  <c r="H105" i="13"/>
  <c r="G105" i="13"/>
  <c r="I104" i="13"/>
  <c r="H104" i="13"/>
  <c r="G104" i="13"/>
  <c r="I103" i="13"/>
  <c r="H103" i="13"/>
  <c r="G103" i="13"/>
  <c r="F102" i="13"/>
  <c r="H102" i="13" s="1"/>
  <c r="E102" i="13"/>
  <c r="G102" i="13" s="1"/>
  <c r="D102" i="13"/>
  <c r="C102" i="13"/>
  <c r="I102" i="13" s="1"/>
  <c r="F101" i="13"/>
  <c r="H101" i="13" s="1"/>
  <c r="E101" i="13"/>
  <c r="D101" i="13"/>
  <c r="C101" i="13"/>
  <c r="I100" i="13"/>
  <c r="H100" i="13"/>
  <c r="G100" i="13"/>
  <c r="F99" i="13"/>
  <c r="H99" i="13" s="1"/>
  <c r="E99" i="13"/>
  <c r="D99" i="13"/>
  <c r="C99" i="13"/>
  <c r="I98" i="13"/>
  <c r="H98" i="13"/>
  <c r="G98" i="13"/>
  <c r="I97" i="13"/>
  <c r="H97" i="13"/>
  <c r="G97" i="13"/>
  <c r="F96" i="13"/>
  <c r="H96" i="13" s="1"/>
  <c r="E96" i="13"/>
  <c r="G96" i="13" s="1"/>
  <c r="D96" i="13"/>
  <c r="C96" i="13"/>
  <c r="I96" i="13" s="1"/>
  <c r="I95" i="13"/>
  <c r="H95" i="13"/>
  <c r="G95" i="13"/>
  <c r="F94" i="13"/>
  <c r="H94" i="13" s="1"/>
  <c r="E94" i="13"/>
  <c r="G94" i="13" s="1"/>
  <c r="D94" i="13"/>
  <c r="C94" i="13"/>
  <c r="I94" i="13" s="1"/>
  <c r="I93" i="13"/>
  <c r="H93" i="13"/>
  <c r="G93" i="13"/>
  <c r="I92" i="13"/>
  <c r="H92" i="13"/>
  <c r="G92" i="13"/>
  <c r="F91" i="13"/>
  <c r="H91" i="13" s="1"/>
  <c r="E91" i="13"/>
  <c r="D91" i="13"/>
  <c r="C91" i="13"/>
  <c r="I90" i="13"/>
  <c r="H90" i="13"/>
  <c r="G90" i="13"/>
  <c r="F89" i="13"/>
  <c r="H89" i="13" s="1"/>
  <c r="E89" i="13"/>
  <c r="D89" i="13"/>
  <c r="C89" i="13"/>
  <c r="F88" i="13"/>
  <c r="H88" i="13" s="1"/>
  <c r="E88" i="13"/>
  <c r="G88" i="13" s="1"/>
  <c r="D88" i="13"/>
  <c r="C88" i="13"/>
  <c r="I88" i="13" s="1"/>
  <c r="I87" i="13"/>
  <c r="H87" i="13"/>
  <c r="G87" i="13"/>
  <c r="I86" i="13"/>
  <c r="H86" i="13"/>
  <c r="G86" i="13"/>
  <c r="I85" i="13"/>
  <c r="H85" i="13"/>
  <c r="G85" i="13"/>
  <c r="I84" i="13"/>
  <c r="H84" i="13"/>
  <c r="G84" i="13"/>
  <c r="F83" i="13"/>
  <c r="H83" i="13" s="1"/>
  <c r="E83" i="13"/>
  <c r="D83" i="13"/>
  <c r="C83" i="13"/>
  <c r="I82" i="13"/>
  <c r="H82" i="13"/>
  <c r="G82" i="13"/>
  <c r="I81" i="13"/>
  <c r="H81" i="13"/>
  <c r="G81" i="13"/>
  <c r="I80" i="13"/>
  <c r="H80" i="13"/>
  <c r="G80" i="13"/>
  <c r="I79" i="13"/>
  <c r="H79" i="13"/>
  <c r="G79" i="13"/>
  <c r="I78" i="13"/>
  <c r="H78" i="13"/>
  <c r="G78" i="13"/>
  <c r="I77" i="13"/>
  <c r="H77" i="13"/>
  <c r="G77" i="13"/>
  <c r="I76" i="13"/>
  <c r="H76" i="13"/>
  <c r="G76" i="13"/>
  <c r="I75" i="13"/>
  <c r="H75" i="13"/>
  <c r="G75" i="13"/>
  <c r="I74" i="13"/>
  <c r="H74" i="13"/>
  <c r="G74" i="13"/>
  <c r="F73" i="13"/>
  <c r="H73" i="13" s="1"/>
  <c r="E73" i="13"/>
  <c r="D73" i="13"/>
  <c r="D60" i="13" s="1"/>
  <c r="D61" i="13" s="1"/>
  <c r="C73" i="13"/>
  <c r="I72" i="13"/>
  <c r="H72" i="13"/>
  <c r="G72" i="13"/>
  <c r="I71" i="13"/>
  <c r="H71" i="13"/>
  <c r="G71" i="13"/>
  <c r="I70" i="13"/>
  <c r="H70" i="13"/>
  <c r="G70" i="13"/>
  <c r="I69" i="13"/>
  <c r="H69" i="13"/>
  <c r="G69" i="13"/>
  <c r="I68" i="13"/>
  <c r="H68" i="13"/>
  <c r="G68" i="13"/>
  <c r="I67" i="13"/>
  <c r="H67" i="13"/>
  <c r="G67" i="13"/>
  <c r="I66" i="13"/>
  <c r="H66" i="13"/>
  <c r="G66" i="13"/>
  <c r="I65" i="13"/>
  <c r="H65" i="13"/>
  <c r="G65" i="13"/>
  <c r="I64" i="13"/>
  <c r="H64" i="13"/>
  <c r="G64" i="13"/>
  <c r="I63" i="13"/>
  <c r="H63" i="13"/>
  <c r="G63" i="13"/>
  <c r="F62" i="13"/>
  <c r="H62" i="13" s="1"/>
  <c r="E62" i="13"/>
  <c r="G62" i="13" s="1"/>
  <c r="D62" i="13"/>
  <c r="C62" i="13"/>
  <c r="I62" i="13" s="1"/>
  <c r="E60" i="13"/>
  <c r="E61" i="13" s="1"/>
  <c r="C60" i="13"/>
  <c r="C61" i="13" s="1"/>
  <c r="F59" i="13"/>
  <c r="H59" i="13" s="1"/>
  <c r="E59" i="13"/>
  <c r="D59" i="13"/>
  <c r="C59" i="13"/>
  <c r="I58" i="13"/>
  <c r="H58" i="13"/>
  <c r="G58" i="13"/>
  <c r="I57" i="13"/>
  <c r="H57" i="13"/>
  <c r="G57" i="13"/>
  <c r="I55" i="13"/>
  <c r="H55" i="13"/>
  <c r="G55" i="13"/>
  <c r="I54" i="13"/>
  <c r="H54" i="13"/>
  <c r="G54" i="13"/>
  <c r="I51" i="13"/>
  <c r="H51" i="13"/>
  <c r="G51" i="13"/>
  <c r="I50" i="13"/>
  <c r="H50" i="13"/>
  <c r="G50" i="13"/>
  <c r="I49" i="13"/>
  <c r="H49" i="13"/>
  <c r="G49" i="13"/>
  <c r="F48" i="13"/>
  <c r="F52" i="13" s="1"/>
  <c r="E48" i="13"/>
  <c r="E52" i="13" s="1"/>
  <c r="D48" i="13"/>
  <c r="D52" i="13" s="1"/>
  <c r="C48" i="13"/>
  <c r="C52" i="13" s="1"/>
  <c r="I47" i="13"/>
  <c r="H47" i="13"/>
  <c r="G47" i="13"/>
  <c r="I46" i="13"/>
  <c r="H46" i="13"/>
  <c r="G46" i="13"/>
  <c r="I45" i="13"/>
  <c r="H45" i="13"/>
  <c r="G45" i="13"/>
  <c r="I44" i="13"/>
  <c r="H44" i="13"/>
  <c r="G44" i="13"/>
  <c r="I43" i="13"/>
  <c r="H43" i="13"/>
  <c r="G43" i="13"/>
  <c r="I42" i="13"/>
  <c r="H42" i="13"/>
  <c r="G42" i="13"/>
  <c r="I40" i="13"/>
  <c r="H40" i="13"/>
  <c r="G40" i="13"/>
  <c r="I39" i="13"/>
  <c r="H39" i="13"/>
  <c r="G39" i="13"/>
  <c r="I38" i="13"/>
  <c r="H38" i="13"/>
  <c r="G38" i="13"/>
  <c r="I37" i="13"/>
  <c r="H37" i="13"/>
  <c r="G37" i="13"/>
  <c r="I36" i="13"/>
  <c r="H36" i="13"/>
  <c r="G36" i="13"/>
  <c r="F35" i="13"/>
  <c r="H35" i="13" s="1"/>
  <c r="E35" i="13"/>
  <c r="G35" i="13" s="1"/>
  <c r="D35" i="13"/>
  <c r="C35" i="13"/>
  <c r="I35" i="13" s="1"/>
  <c r="I34" i="13"/>
  <c r="H34" i="13"/>
  <c r="G34" i="13"/>
  <c r="I33" i="13"/>
  <c r="H33" i="13"/>
  <c r="G33" i="13"/>
  <c r="I32" i="13"/>
  <c r="H32" i="13"/>
  <c r="G32" i="13"/>
  <c r="I31" i="13"/>
  <c r="H31" i="13"/>
  <c r="G31" i="13"/>
  <c r="I30" i="13"/>
  <c r="H30" i="13"/>
  <c r="G30" i="13"/>
  <c r="I29" i="13"/>
  <c r="H29" i="13"/>
  <c r="G29" i="13"/>
  <c r="I28" i="13"/>
  <c r="H28" i="13"/>
  <c r="G28" i="13"/>
  <c r="I27" i="13"/>
  <c r="H27" i="13"/>
  <c r="G27" i="13"/>
  <c r="I26" i="13"/>
  <c r="H26" i="13"/>
  <c r="G26" i="13"/>
  <c r="I25" i="13"/>
  <c r="H25" i="13"/>
  <c r="G25" i="13"/>
  <c r="F23" i="13"/>
  <c r="E23" i="13"/>
  <c r="D23" i="13"/>
  <c r="C23" i="13"/>
  <c r="I22" i="13"/>
  <c r="H22" i="13"/>
  <c r="G22" i="13"/>
  <c r="F21" i="13"/>
  <c r="E21" i="13"/>
  <c r="D21" i="13"/>
  <c r="C21" i="13"/>
  <c r="I20" i="13"/>
  <c r="H20" i="13"/>
  <c r="G20" i="13"/>
  <c r="F19" i="13"/>
  <c r="E19" i="13"/>
  <c r="D19" i="13"/>
  <c r="C19" i="13"/>
  <c r="I18" i="13"/>
  <c r="H18" i="13"/>
  <c r="G18" i="13"/>
  <c r="F17" i="13"/>
  <c r="E16" i="13"/>
  <c r="C16" i="13"/>
  <c r="H15" i="13"/>
  <c r="F15" i="13"/>
  <c r="E15" i="13"/>
  <c r="E17" i="13" s="1"/>
  <c r="D15" i="13"/>
  <c r="D16" i="13" s="1"/>
  <c r="C15" i="13"/>
  <c r="C17" i="13" s="1"/>
  <c r="I14" i="13"/>
  <c r="H14" i="13"/>
  <c r="G14" i="13"/>
  <c r="I13" i="13"/>
  <c r="H13" i="13"/>
  <c r="G13" i="13"/>
  <c r="I12" i="13"/>
  <c r="H12" i="13"/>
  <c r="G12" i="13"/>
  <c r="I11" i="13"/>
  <c r="H11" i="13"/>
  <c r="G11" i="13"/>
  <c r="I10" i="13"/>
  <c r="H10" i="13"/>
  <c r="G10" i="13"/>
  <c r="I9" i="13"/>
  <c r="H9" i="13"/>
  <c r="G9" i="13"/>
  <c r="I8" i="13"/>
  <c r="H8" i="13"/>
  <c r="G8" i="13"/>
  <c r="I7" i="13"/>
  <c r="H7" i="13"/>
  <c r="G7" i="13"/>
  <c r="F123" i="12"/>
  <c r="H123" i="12" s="1"/>
  <c r="E123" i="12"/>
  <c r="G123" i="12" s="1"/>
  <c r="D123" i="12"/>
  <c r="C123" i="12"/>
  <c r="I123" i="12" s="1"/>
  <c r="I122" i="12"/>
  <c r="H122" i="12"/>
  <c r="G122" i="12"/>
  <c r="I121" i="12"/>
  <c r="F121" i="12"/>
  <c r="H121" i="12" s="1"/>
  <c r="E121" i="12"/>
  <c r="G121" i="12" s="1"/>
  <c r="D121" i="12"/>
  <c r="C121" i="12"/>
  <c r="I120" i="12"/>
  <c r="H120" i="12"/>
  <c r="G120" i="12"/>
  <c r="I119" i="12"/>
  <c r="H119" i="12"/>
  <c r="G119" i="12"/>
  <c r="H118" i="12"/>
  <c r="F118" i="12"/>
  <c r="E118" i="12"/>
  <c r="D118" i="12"/>
  <c r="C118" i="12"/>
  <c r="I117" i="12"/>
  <c r="H117" i="12"/>
  <c r="G117" i="12"/>
  <c r="I116" i="12"/>
  <c r="H116" i="12"/>
  <c r="G116" i="12"/>
  <c r="F115" i="12"/>
  <c r="H115" i="12" s="1"/>
  <c r="E115" i="12"/>
  <c r="D115" i="12"/>
  <c r="C115" i="12"/>
  <c r="I114" i="12"/>
  <c r="H114" i="12"/>
  <c r="G114" i="12"/>
  <c r="I113" i="12"/>
  <c r="H113" i="12"/>
  <c r="G113" i="12"/>
  <c r="I112" i="12"/>
  <c r="F112" i="12"/>
  <c r="H112" i="12" s="1"/>
  <c r="E112" i="12"/>
  <c r="G112" i="12" s="1"/>
  <c r="D112" i="12"/>
  <c r="C112" i="12"/>
  <c r="I111" i="12"/>
  <c r="H111" i="12"/>
  <c r="G111" i="12"/>
  <c r="I110" i="12"/>
  <c r="H110" i="12"/>
  <c r="G110" i="12"/>
  <c r="H109" i="12"/>
  <c r="F109" i="12"/>
  <c r="E109" i="12"/>
  <c r="D109" i="12"/>
  <c r="C109" i="12"/>
  <c r="I108" i="12"/>
  <c r="H108" i="12"/>
  <c r="G108" i="12"/>
  <c r="H107" i="12"/>
  <c r="F107" i="12"/>
  <c r="E107" i="12"/>
  <c r="D107" i="12"/>
  <c r="C107" i="12"/>
  <c r="I106" i="12"/>
  <c r="H106" i="12"/>
  <c r="G106" i="12"/>
  <c r="I105" i="12"/>
  <c r="H105" i="12"/>
  <c r="G105" i="12"/>
  <c r="I104" i="12"/>
  <c r="H104" i="12"/>
  <c r="G104" i="12"/>
  <c r="I103" i="12"/>
  <c r="H103" i="12"/>
  <c r="G103" i="12"/>
  <c r="F102" i="12"/>
  <c r="H102" i="12" s="1"/>
  <c r="E102" i="12"/>
  <c r="G102" i="12" s="1"/>
  <c r="D102" i="12"/>
  <c r="C102" i="12"/>
  <c r="I102" i="12" s="1"/>
  <c r="F101" i="12"/>
  <c r="H101" i="12" s="1"/>
  <c r="E101" i="12"/>
  <c r="D101" i="12"/>
  <c r="C101" i="12"/>
  <c r="I100" i="12"/>
  <c r="H100" i="12"/>
  <c r="G100" i="12"/>
  <c r="F99" i="12"/>
  <c r="H99" i="12" s="1"/>
  <c r="E99" i="12"/>
  <c r="D99" i="12"/>
  <c r="C99" i="12"/>
  <c r="I98" i="12"/>
  <c r="H98" i="12"/>
  <c r="G98" i="12"/>
  <c r="I97" i="12"/>
  <c r="H97" i="12"/>
  <c r="G97" i="12"/>
  <c r="I96" i="12"/>
  <c r="F96" i="12"/>
  <c r="H96" i="12" s="1"/>
  <c r="E96" i="12"/>
  <c r="G96" i="12" s="1"/>
  <c r="D96" i="12"/>
  <c r="C96" i="12"/>
  <c r="I95" i="12"/>
  <c r="H95" i="12"/>
  <c r="G95" i="12"/>
  <c r="F94" i="12"/>
  <c r="H94" i="12" s="1"/>
  <c r="E94" i="12"/>
  <c r="G94" i="12" s="1"/>
  <c r="D94" i="12"/>
  <c r="C94" i="12"/>
  <c r="I94" i="12" s="1"/>
  <c r="I93" i="12"/>
  <c r="H93" i="12"/>
  <c r="G93" i="12"/>
  <c r="I92" i="12"/>
  <c r="H92" i="12"/>
  <c r="G92" i="12"/>
  <c r="F91" i="12"/>
  <c r="H91" i="12" s="1"/>
  <c r="E91" i="12"/>
  <c r="D91" i="12"/>
  <c r="C91" i="12"/>
  <c r="I90" i="12"/>
  <c r="H90" i="12"/>
  <c r="G90" i="12"/>
  <c r="F89" i="12"/>
  <c r="H89" i="12" s="1"/>
  <c r="D89" i="12"/>
  <c r="C89" i="12"/>
  <c r="E88" i="12"/>
  <c r="D88" i="12"/>
  <c r="C88" i="12"/>
  <c r="H87" i="12"/>
  <c r="F87" i="12"/>
  <c r="E87" i="12"/>
  <c r="E89" i="12" s="1"/>
  <c r="I86" i="12"/>
  <c r="H86" i="12"/>
  <c r="G86" i="12"/>
  <c r="I85" i="12"/>
  <c r="H85" i="12"/>
  <c r="G85" i="12"/>
  <c r="I84" i="12"/>
  <c r="H84" i="12"/>
  <c r="G84" i="12"/>
  <c r="H83" i="12"/>
  <c r="F83" i="12"/>
  <c r="E83" i="12"/>
  <c r="D83" i="12"/>
  <c r="C83" i="12"/>
  <c r="I82" i="12"/>
  <c r="H82" i="12"/>
  <c r="G82" i="12"/>
  <c r="I81" i="12"/>
  <c r="H81" i="12"/>
  <c r="G81" i="12"/>
  <c r="I80" i="12"/>
  <c r="H80" i="12"/>
  <c r="G80" i="12"/>
  <c r="I79" i="12"/>
  <c r="H79" i="12"/>
  <c r="G79" i="12"/>
  <c r="I78" i="12"/>
  <c r="H78" i="12"/>
  <c r="G78" i="12"/>
  <c r="I77" i="12"/>
  <c r="H77" i="12"/>
  <c r="G77" i="12"/>
  <c r="I76" i="12"/>
  <c r="H76" i="12"/>
  <c r="G76" i="12"/>
  <c r="I75" i="12"/>
  <c r="H75" i="12"/>
  <c r="G75" i="12"/>
  <c r="I74" i="12"/>
  <c r="H74" i="12"/>
  <c r="G74" i="12"/>
  <c r="H73" i="12"/>
  <c r="F73" i="12"/>
  <c r="E73" i="12"/>
  <c r="D73" i="12"/>
  <c r="D60" i="12" s="1"/>
  <c r="C73" i="12"/>
  <c r="I72" i="12"/>
  <c r="H72" i="12"/>
  <c r="G72" i="12"/>
  <c r="I71" i="12"/>
  <c r="H71" i="12"/>
  <c r="G71" i="12"/>
  <c r="I70" i="12"/>
  <c r="H70" i="12"/>
  <c r="G70" i="12"/>
  <c r="I69" i="12"/>
  <c r="H69" i="12"/>
  <c r="G69" i="12"/>
  <c r="I68" i="12"/>
  <c r="H68" i="12"/>
  <c r="G68" i="12"/>
  <c r="I67" i="12"/>
  <c r="H67" i="12"/>
  <c r="G67" i="12"/>
  <c r="I66" i="12"/>
  <c r="H66" i="12"/>
  <c r="G66" i="12"/>
  <c r="I65" i="12"/>
  <c r="H65" i="12"/>
  <c r="G65" i="12"/>
  <c r="I64" i="12"/>
  <c r="H64" i="12"/>
  <c r="G64" i="12"/>
  <c r="I63" i="12"/>
  <c r="H63" i="12"/>
  <c r="G63" i="12"/>
  <c r="F62" i="12"/>
  <c r="H62" i="12" s="1"/>
  <c r="E62" i="12"/>
  <c r="G62" i="12" s="1"/>
  <c r="D62" i="12"/>
  <c r="C62" i="12"/>
  <c r="I62" i="12" s="1"/>
  <c r="D61" i="12"/>
  <c r="E60" i="12"/>
  <c r="E61" i="12" s="1"/>
  <c r="H59" i="12"/>
  <c r="F59" i="12"/>
  <c r="E59" i="12"/>
  <c r="D59" i="12"/>
  <c r="C59" i="12"/>
  <c r="I58" i="12"/>
  <c r="H58" i="12"/>
  <c r="G58" i="12"/>
  <c r="I57" i="12"/>
  <c r="H57" i="12"/>
  <c r="G57" i="12"/>
  <c r="I55" i="12"/>
  <c r="H55" i="12"/>
  <c r="G55" i="12"/>
  <c r="I54" i="12"/>
  <c r="H54" i="12"/>
  <c r="G54" i="12"/>
  <c r="I51" i="12"/>
  <c r="H51" i="12"/>
  <c r="G51" i="12"/>
  <c r="I50" i="12"/>
  <c r="H50" i="12"/>
  <c r="G50" i="12"/>
  <c r="I49" i="12"/>
  <c r="H49" i="12"/>
  <c r="G49" i="12"/>
  <c r="F48" i="12"/>
  <c r="E48" i="12"/>
  <c r="E52" i="12" s="1"/>
  <c r="D48" i="12"/>
  <c r="C48" i="12"/>
  <c r="C52" i="12" s="1"/>
  <c r="I47" i="12"/>
  <c r="H47" i="12"/>
  <c r="G47" i="12"/>
  <c r="I46" i="12"/>
  <c r="H46" i="12"/>
  <c r="G46" i="12"/>
  <c r="I45" i="12"/>
  <c r="H45" i="12"/>
  <c r="G45" i="12"/>
  <c r="I44" i="12"/>
  <c r="H44" i="12"/>
  <c r="G44" i="12"/>
  <c r="I43" i="12"/>
  <c r="H43" i="12"/>
  <c r="G43" i="12"/>
  <c r="I42" i="12"/>
  <c r="H42" i="12"/>
  <c r="G42" i="12"/>
  <c r="I41" i="12"/>
  <c r="H41" i="12"/>
  <c r="G41" i="12"/>
  <c r="I40" i="12"/>
  <c r="H40" i="12"/>
  <c r="G40" i="12"/>
  <c r="I39" i="12"/>
  <c r="H39" i="12"/>
  <c r="G39" i="12"/>
  <c r="I38" i="12"/>
  <c r="H38" i="12"/>
  <c r="G38" i="12"/>
  <c r="I37" i="12"/>
  <c r="H37" i="12"/>
  <c r="G37" i="12"/>
  <c r="I36" i="12"/>
  <c r="H36" i="12"/>
  <c r="G36" i="12"/>
  <c r="F35" i="12"/>
  <c r="H35" i="12" s="1"/>
  <c r="E35" i="12"/>
  <c r="D35" i="12"/>
  <c r="C35" i="12"/>
  <c r="I34" i="12"/>
  <c r="H34" i="12"/>
  <c r="G34" i="12"/>
  <c r="I33" i="12"/>
  <c r="H33" i="12"/>
  <c r="G33" i="12"/>
  <c r="I32" i="12"/>
  <c r="H32" i="12"/>
  <c r="G32" i="12"/>
  <c r="I31" i="12"/>
  <c r="H31" i="12"/>
  <c r="G31" i="12"/>
  <c r="I30" i="12"/>
  <c r="H30" i="12"/>
  <c r="G30" i="12"/>
  <c r="I29" i="12"/>
  <c r="H29" i="12"/>
  <c r="G29" i="12"/>
  <c r="I28" i="12"/>
  <c r="H28" i="12"/>
  <c r="G28" i="12"/>
  <c r="I27" i="12"/>
  <c r="H27" i="12"/>
  <c r="G27" i="12"/>
  <c r="I26" i="12"/>
  <c r="H26" i="12"/>
  <c r="G26" i="12"/>
  <c r="I25" i="12"/>
  <c r="H25" i="12"/>
  <c r="G25" i="12"/>
  <c r="I23" i="12"/>
  <c r="F23" i="12"/>
  <c r="H23" i="12" s="1"/>
  <c r="E23" i="12"/>
  <c r="G23" i="12" s="1"/>
  <c r="D23" i="12"/>
  <c r="C23" i="12"/>
  <c r="I22" i="12"/>
  <c r="H22" i="12"/>
  <c r="G22" i="12"/>
  <c r="F21" i="12"/>
  <c r="H21" i="12" s="1"/>
  <c r="E21" i="12"/>
  <c r="G21" i="12" s="1"/>
  <c r="D21" i="12"/>
  <c r="C21" i="12"/>
  <c r="I21" i="12" s="1"/>
  <c r="I20" i="12"/>
  <c r="H20" i="12"/>
  <c r="G20" i="12"/>
  <c r="I19" i="12"/>
  <c r="F19" i="12"/>
  <c r="H19" i="12" s="1"/>
  <c r="E19" i="12"/>
  <c r="G19" i="12" s="1"/>
  <c r="D19" i="12"/>
  <c r="C19" i="12"/>
  <c r="I18" i="12"/>
  <c r="H18" i="12"/>
  <c r="G18" i="12"/>
  <c r="C17" i="12"/>
  <c r="F16" i="12"/>
  <c r="H16" i="12" s="1"/>
  <c r="D16" i="12"/>
  <c r="I15" i="12"/>
  <c r="F15" i="12"/>
  <c r="F17" i="12" s="1"/>
  <c r="I17" i="12" s="1"/>
  <c r="E15" i="12"/>
  <c r="E16" i="12" s="1"/>
  <c r="D15" i="12"/>
  <c r="D17" i="12" s="1"/>
  <c r="C15" i="12"/>
  <c r="C16" i="12" s="1"/>
  <c r="I14" i="12"/>
  <c r="H14" i="12"/>
  <c r="G14" i="12"/>
  <c r="I13" i="12"/>
  <c r="H13" i="12"/>
  <c r="G13" i="12"/>
  <c r="I12" i="12"/>
  <c r="H12" i="12"/>
  <c r="G12" i="12"/>
  <c r="I11" i="12"/>
  <c r="H11" i="12"/>
  <c r="G11" i="12"/>
  <c r="I10" i="12"/>
  <c r="H10" i="12"/>
  <c r="G10" i="12"/>
  <c r="I9" i="12"/>
  <c r="H9" i="12"/>
  <c r="G9" i="12"/>
  <c r="I8" i="12"/>
  <c r="H8" i="12"/>
  <c r="G8" i="12"/>
  <c r="I7" i="12"/>
  <c r="H7" i="12"/>
  <c r="G7" i="12"/>
  <c r="H123" i="11"/>
  <c r="F123" i="11"/>
  <c r="E123" i="11"/>
  <c r="D123" i="11"/>
  <c r="C123" i="11"/>
  <c r="I122" i="11"/>
  <c r="H122" i="11"/>
  <c r="G122" i="11"/>
  <c r="H121" i="11"/>
  <c r="F121" i="11"/>
  <c r="E121" i="11"/>
  <c r="D121" i="11"/>
  <c r="C121" i="11"/>
  <c r="I120" i="11"/>
  <c r="H120" i="11"/>
  <c r="G120" i="11"/>
  <c r="I119" i="11"/>
  <c r="H119" i="11"/>
  <c r="G119" i="11"/>
  <c r="F118" i="11"/>
  <c r="H118" i="11" s="1"/>
  <c r="E118" i="11"/>
  <c r="G118" i="11" s="1"/>
  <c r="D118" i="11"/>
  <c r="C118" i="11"/>
  <c r="I118" i="11" s="1"/>
  <c r="I117" i="11"/>
  <c r="H117" i="11"/>
  <c r="G117" i="11"/>
  <c r="I116" i="11"/>
  <c r="H116" i="11"/>
  <c r="G116" i="11"/>
  <c r="F115" i="11"/>
  <c r="H115" i="11" s="1"/>
  <c r="E115" i="11"/>
  <c r="D115" i="11"/>
  <c r="C115" i="11"/>
  <c r="I114" i="11"/>
  <c r="H114" i="11"/>
  <c r="G114" i="11"/>
  <c r="I113" i="11"/>
  <c r="H113" i="11"/>
  <c r="G113" i="11"/>
  <c r="I112" i="11"/>
  <c r="F112" i="11"/>
  <c r="H112" i="11" s="1"/>
  <c r="E112" i="11"/>
  <c r="G112" i="11" s="1"/>
  <c r="D112" i="11"/>
  <c r="C112" i="11"/>
  <c r="I111" i="11"/>
  <c r="H111" i="11"/>
  <c r="G111" i="11"/>
  <c r="I110" i="11"/>
  <c r="H110" i="11"/>
  <c r="G110" i="11"/>
  <c r="H109" i="11"/>
  <c r="F109" i="11"/>
  <c r="E109" i="11"/>
  <c r="C109" i="11"/>
  <c r="I108" i="11"/>
  <c r="H108" i="11"/>
  <c r="G108" i="11"/>
  <c r="F107" i="11"/>
  <c r="H107" i="11" s="1"/>
  <c r="E107" i="11"/>
  <c r="G107" i="11" s="1"/>
  <c r="D107" i="11"/>
  <c r="C107" i="11"/>
  <c r="I107" i="11" s="1"/>
  <c r="I106" i="11"/>
  <c r="H106" i="11"/>
  <c r="G106" i="11"/>
  <c r="I105" i="11"/>
  <c r="H105" i="11"/>
  <c r="G105" i="11"/>
  <c r="I104" i="11"/>
  <c r="H104" i="11"/>
  <c r="G104" i="11"/>
  <c r="I103" i="11"/>
  <c r="H103" i="11"/>
  <c r="G103" i="11"/>
  <c r="F102" i="11"/>
  <c r="H102" i="11" s="1"/>
  <c r="E102" i="11"/>
  <c r="D102" i="11"/>
  <c r="C102" i="11"/>
  <c r="I101" i="11"/>
  <c r="F101" i="11"/>
  <c r="H101" i="11" s="1"/>
  <c r="E101" i="11"/>
  <c r="G101" i="11" s="1"/>
  <c r="D101" i="11"/>
  <c r="C101" i="11"/>
  <c r="I100" i="11"/>
  <c r="H100" i="11"/>
  <c r="G100" i="11"/>
  <c r="F99" i="11"/>
  <c r="H99" i="11" s="1"/>
  <c r="E99" i="11"/>
  <c r="G99" i="11" s="1"/>
  <c r="D99" i="11"/>
  <c r="C99" i="11"/>
  <c r="I99" i="11" s="1"/>
  <c r="I98" i="11"/>
  <c r="H98" i="11"/>
  <c r="G98" i="11"/>
  <c r="I97" i="11"/>
  <c r="H97" i="11"/>
  <c r="G97" i="11"/>
  <c r="F96" i="11"/>
  <c r="H96" i="11" s="1"/>
  <c r="E96" i="11"/>
  <c r="D96" i="11"/>
  <c r="C96" i="11"/>
  <c r="I95" i="11"/>
  <c r="H95" i="11"/>
  <c r="G95" i="11"/>
  <c r="F94" i="11"/>
  <c r="H94" i="11" s="1"/>
  <c r="E94" i="11"/>
  <c r="D94" i="11"/>
  <c r="C94" i="11"/>
  <c r="I93" i="11"/>
  <c r="H93" i="11"/>
  <c r="G93" i="11"/>
  <c r="I92" i="11"/>
  <c r="H92" i="11"/>
  <c r="G92" i="11"/>
  <c r="I91" i="11"/>
  <c r="F91" i="11"/>
  <c r="H91" i="11" s="1"/>
  <c r="E91" i="11"/>
  <c r="G91" i="11" s="1"/>
  <c r="D91" i="11"/>
  <c r="C91" i="11"/>
  <c r="I90" i="11"/>
  <c r="H90" i="11"/>
  <c r="G90" i="11"/>
  <c r="F89" i="11"/>
  <c r="H89" i="11" s="1"/>
  <c r="E89" i="11"/>
  <c r="G89" i="11" s="1"/>
  <c r="D89" i="11"/>
  <c r="C89" i="11"/>
  <c r="I89" i="11" s="1"/>
  <c r="F88" i="11"/>
  <c r="H88" i="11" s="1"/>
  <c r="E88" i="11"/>
  <c r="D88" i="11"/>
  <c r="C88" i="11"/>
  <c r="I87" i="11"/>
  <c r="H87" i="11"/>
  <c r="G87" i="11"/>
  <c r="I86" i="11"/>
  <c r="H86" i="11"/>
  <c r="G86" i="11"/>
  <c r="I85" i="11"/>
  <c r="H85" i="11"/>
  <c r="G85" i="11"/>
  <c r="I84" i="11"/>
  <c r="H84" i="11"/>
  <c r="G84" i="11"/>
  <c r="I83" i="11"/>
  <c r="F83" i="11"/>
  <c r="H83" i="11" s="1"/>
  <c r="E83" i="11"/>
  <c r="G83" i="11" s="1"/>
  <c r="D83" i="11"/>
  <c r="C83" i="11"/>
  <c r="I82" i="11"/>
  <c r="H82" i="11"/>
  <c r="G82" i="11"/>
  <c r="I81" i="11"/>
  <c r="H81" i="11"/>
  <c r="G81" i="11"/>
  <c r="I80" i="11"/>
  <c r="H80" i="11"/>
  <c r="G80" i="11"/>
  <c r="I79" i="11"/>
  <c r="H79" i="11"/>
  <c r="G79" i="11"/>
  <c r="I78" i="11"/>
  <c r="H78" i="11"/>
  <c r="G78" i="11"/>
  <c r="I77" i="11"/>
  <c r="H77" i="11"/>
  <c r="G77" i="11"/>
  <c r="I76" i="11"/>
  <c r="H76" i="11"/>
  <c r="G76" i="11"/>
  <c r="I75" i="11"/>
  <c r="H75" i="11"/>
  <c r="G75" i="11"/>
  <c r="I74" i="11"/>
  <c r="H74" i="11"/>
  <c r="G74" i="11"/>
  <c r="F73" i="11"/>
  <c r="H73" i="11" s="1"/>
  <c r="E73" i="11"/>
  <c r="E60" i="11" s="1"/>
  <c r="D73" i="11"/>
  <c r="C73" i="11"/>
  <c r="C60" i="11" s="1"/>
  <c r="C61" i="11" s="1"/>
  <c r="I72" i="11"/>
  <c r="H72" i="11"/>
  <c r="G72" i="11"/>
  <c r="I71" i="11"/>
  <c r="H71" i="11"/>
  <c r="G71" i="11"/>
  <c r="I70" i="11"/>
  <c r="H70" i="11"/>
  <c r="G70" i="11"/>
  <c r="I69" i="11"/>
  <c r="H69" i="11"/>
  <c r="G69" i="11"/>
  <c r="I68" i="11"/>
  <c r="H68" i="11"/>
  <c r="G68" i="11"/>
  <c r="I67" i="11"/>
  <c r="H67" i="11"/>
  <c r="G67" i="11"/>
  <c r="I66" i="11"/>
  <c r="H66" i="11"/>
  <c r="G66" i="11"/>
  <c r="I65" i="11"/>
  <c r="H65" i="11"/>
  <c r="G65" i="11"/>
  <c r="I64" i="11"/>
  <c r="H64" i="11"/>
  <c r="G64" i="11"/>
  <c r="I63" i="11"/>
  <c r="H63" i="11"/>
  <c r="G63" i="11"/>
  <c r="F62" i="11"/>
  <c r="H62" i="11" s="1"/>
  <c r="E62" i="11"/>
  <c r="D62" i="11"/>
  <c r="C62" i="11"/>
  <c r="E61" i="11"/>
  <c r="D60" i="11"/>
  <c r="D61" i="11" s="1"/>
  <c r="F59" i="11"/>
  <c r="H59" i="11" s="1"/>
  <c r="E59" i="11"/>
  <c r="G59" i="11" s="1"/>
  <c r="D59" i="11"/>
  <c r="C59" i="11"/>
  <c r="I59" i="11" s="1"/>
  <c r="I58" i="11"/>
  <c r="H58" i="11"/>
  <c r="G58" i="11"/>
  <c r="I57" i="11"/>
  <c r="H57" i="11"/>
  <c r="G57" i="11"/>
  <c r="I55" i="11"/>
  <c r="H55" i="11"/>
  <c r="G55" i="11"/>
  <c r="I54" i="11"/>
  <c r="H54" i="11"/>
  <c r="G54" i="11"/>
  <c r="D52" i="11"/>
  <c r="D53" i="11" s="1"/>
  <c r="I51" i="11"/>
  <c r="H51" i="11"/>
  <c r="G51" i="11"/>
  <c r="I50" i="11"/>
  <c r="H50" i="11"/>
  <c r="G50" i="11"/>
  <c r="I49" i="11"/>
  <c r="H49" i="11"/>
  <c r="G49" i="11"/>
  <c r="H48" i="11"/>
  <c r="F48" i="11"/>
  <c r="E48" i="11"/>
  <c r="E52" i="11" s="1"/>
  <c r="E56" i="11" s="1"/>
  <c r="D48" i="11"/>
  <c r="C48" i="11"/>
  <c r="C52" i="11" s="1"/>
  <c r="C56" i="11" s="1"/>
  <c r="I47" i="11"/>
  <c r="H47" i="11"/>
  <c r="G47" i="11"/>
  <c r="I46" i="11"/>
  <c r="H46" i="11"/>
  <c r="G46" i="11"/>
  <c r="I45" i="11"/>
  <c r="H45" i="11"/>
  <c r="G45" i="11"/>
  <c r="I44" i="11"/>
  <c r="H44" i="11"/>
  <c r="G44" i="11"/>
  <c r="I43" i="11"/>
  <c r="H43" i="11"/>
  <c r="G43" i="11"/>
  <c r="I42" i="11"/>
  <c r="H42" i="11"/>
  <c r="G42" i="11"/>
  <c r="I40" i="11"/>
  <c r="H40" i="11"/>
  <c r="G40" i="11"/>
  <c r="I39" i="11"/>
  <c r="H39" i="11"/>
  <c r="G39" i="11"/>
  <c r="I38" i="11"/>
  <c r="H38" i="11"/>
  <c r="G38" i="11"/>
  <c r="I37" i="11"/>
  <c r="H37" i="11"/>
  <c r="G37" i="11"/>
  <c r="I36" i="11"/>
  <c r="H36" i="11"/>
  <c r="G36" i="11"/>
  <c r="H35" i="11"/>
  <c r="F35" i="11"/>
  <c r="E35" i="11"/>
  <c r="D35" i="11"/>
  <c r="C35" i="11"/>
  <c r="I34" i="11"/>
  <c r="H34" i="11"/>
  <c r="G34" i="11"/>
  <c r="I33" i="11"/>
  <c r="H33" i="11"/>
  <c r="G33" i="11"/>
  <c r="I32" i="11"/>
  <c r="H32" i="11"/>
  <c r="G32" i="11"/>
  <c r="I31" i="11"/>
  <c r="H31" i="11"/>
  <c r="G31" i="11"/>
  <c r="I30" i="11"/>
  <c r="H30" i="11"/>
  <c r="G30" i="11"/>
  <c r="I29" i="11"/>
  <c r="H29" i="11"/>
  <c r="G29" i="11"/>
  <c r="I28" i="11"/>
  <c r="H28" i="11"/>
  <c r="G28" i="11"/>
  <c r="I27" i="11"/>
  <c r="H27" i="11"/>
  <c r="G27" i="11"/>
  <c r="I26" i="11"/>
  <c r="H26" i="11"/>
  <c r="G26" i="11"/>
  <c r="I25" i="11"/>
  <c r="H25" i="11"/>
  <c r="G25" i="11"/>
  <c r="F23" i="11"/>
  <c r="H23" i="11" s="1"/>
  <c r="E23" i="11"/>
  <c r="G23" i="11" s="1"/>
  <c r="D23" i="11"/>
  <c r="C23" i="11"/>
  <c r="I23" i="11" s="1"/>
  <c r="I22" i="11"/>
  <c r="H22" i="11"/>
  <c r="G22" i="11"/>
  <c r="I21" i="11"/>
  <c r="F21" i="11"/>
  <c r="H21" i="11" s="1"/>
  <c r="E21" i="11"/>
  <c r="G21" i="11" s="1"/>
  <c r="D21" i="11"/>
  <c r="C21" i="11"/>
  <c r="I20" i="11"/>
  <c r="H20" i="11"/>
  <c r="G20" i="11"/>
  <c r="F19" i="11"/>
  <c r="H19" i="11" s="1"/>
  <c r="E19" i="11"/>
  <c r="G19" i="11" s="1"/>
  <c r="D19" i="11"/>
  <c r="C19" i="11"/>
  <c r="I19" i="11" s="1"/>
  <c r="I18" i="11"/>
  <c r="H18" i="11"/>
  <c r="G18" i="11"/>
  <c r="F16" i="11"/>
  <c r="D16" i="11"/>
  <c r="H16" i="11" s="1"/>
  <c r="F15" i="11"/>
  <c r="F17" i="11" s="1"/>
  <c r="E15" i="11"/>
  <c r="E16" i="11" s="1"/>
  <c r="D15" i="11"/>
  <c r="D17" i="11" s="1"/>
  <c r="C15" i="11"/>
  <c r="C16" i="11" s="1"/>
  <c r="I14" i="11"/>
  <c r="H14" i="11"/>
  <c r="G14" i="11"/>
  <c r="I13" i="11"/>
  <c r="H13" i="11"/>
  <c r="G13" i="11"/>
  <c r="I12" i="11"/>
  <c r="H12" i="11"/>
  <c r="G12" i="11"/>
  <c r="I11" i="11"/>
  <c r="H11" i="11"/>
  <c r="G11" i="11"/>
  <c r="I10" i="11"/>
  <c r="H10" i="11"/>
  <c r="G10" i="11"/>
  <c r="I9" i="11"/>
  <c r="H9" i="11"/>
  <c r="G9" i="11"/>
  <c r="I8" i="11"/>
  <c r="H8" i="11"/>
  <c r="G8" i="11"/>
  <c r="I7" i="11"/>
  <c r="H7" i="11"/>
  <c r="G7" i="11"/>
  <c r="F123" i="10"/>
  <c r="H123" i="10" s="1"/>
  <c r="E123" i="10"/>
  <c r="D123" i="10"/>
  <c r="C123" i="10"/>
  <c r="I122" i="10"/>
  <c r="H122" i="10"/>
  <c r="G122" i="10"/>
  <c r="F121" i="10"/>
  <c r="H121" i="10" s="1"/>
  <c r="E121" i="10"/>
  <c r="D121" i="10"/>
  <c r="C121" i="10"/>
  <c r="I120" i="10"/>
  <c r="H120" i="10"/>
  <c r="G120" i="10"/>
  <c r="I119" i="10"/>
  <c r="H119" i="10"/>
  <c r="G119" i="10"/>
  <c r="I118" i="10"/>
  <c r="F118" i="10"/>
  <c r="H118" i="10" s="1"/>
  <c r="E118" i="10"/>
  <c r="G118" i="10" s="1"/>
  <c r="D118" i="10"/>
  <c r="C118" i="10"/>
  <c r="I117" i="10"/>
  <c r="H117" i="10"/>
  <c r="G117" i="10"/>
  <c r="I116" i="10"/>
  <c r="H116" i="10"/>
  <c r="G116" i="10"/>
  <c r="H115" i="10"/>
  <c r="F115" i="10"/>
  <c r="E115" i="10"/>
  <c r="D115" i="10"/>
  <c r="C115" i="10"/>
  <c r="I114" i="10"/>
  <c r="H114" i="10"/>
  <c r="G114" i="10"/>
  <c r="I113" i="10"/>
  <c r="H113" i="10"/>
  <c r="G113" i="10"/>
  <c r="F112" i="10"/>
  <c r="H112" i="10" s="1"/>
  <c r="E112" i="10"/>
  <c r="G112" i="10" s="1"/>
  <c r="D112" i="10"/>
  <c r="C112" i="10"/>
  <c r="I112" i="10" s="1"/>
  <c r="I111" i="10"/>
  <c r="H111" i="10"/>
  <c r="G111" i="10"/>
  <c r="I110" i="10"/>
  <c r="H110" i="10"/>
  <c r="G110" i="10"/>
  <c r="F109" i="10"/>
  <c r="H109" i="10" s="1"/>
  <c r="E109" i="10"/>
  <c r="D109" i="10"/>
  <c r="C109" i="10"/>
  <c r="I108" i="10"/>
  <c r="H108" i="10"/>
  <c r="G108" i="10"/>
  <c r="F107" i="10"/>
  <c r="H107" i="10" s="1"/>
  <c r="E107" i="10"/>
  <c r="D107" i="10"/>
  <c r="C107" i="10"/>
  <c r="I106" i="10"/>
  <c r="H106" i="10"/>
  <c r="G106" i="10"/>
  <c r="I105" i="10"/>
  <c r="H105" i="10"/>
  <c r="G105" i="10"/>
  <c r="I104" i="10"/>
  <c r="H104" i="10"/>
  <c r="G104" i="10"/>
  <c r="I103" i="10"/>
  <c r="H103" i="10"/>
  <c r="G103" i="10"/>
  <c r="I102" i="10"/>
  <c r="F102" i="10"/>
  <c r="H102" i="10" s="1"/>
  <c r="E102" i="10"/>
  <c r="G102" i="10" s="1"/>
  <c r="D102" i="10"/>
  <c r="C102" i="10"/>
  <c r="H101" i="10"/>
  <c r="F101" i="10"/>
  <c r="E101" i="10"/>
  <c r="D101" i="10"/>
  <c r="C101" i="10"/>
  <c r="I100" i="10"/>
  <c r="H100" i="10"/>
  <c r="G100" i="10"/>
  <c r="H99" i="10"/>
  <c r="F99" i="10"/>
  <c r="E99" i="10"/>
  <c r="D99" i="10"/>
  <c r="C99" i="10"/>
  <c r="I98" i="10"/>
  <c r="H98" i="10"/>
  <c r="G98" i="10"/>
  <c r="I97" i="10"/>
  <c r="H97" i="10"/>
  <c r="G97" i="10"/>
  <c r="F96" i="10"/>
  <c r="H96" i="10" s="1"/>
  <c r="E96" i="10"/>
  <c r="G96" i="10" s="1"/>
  <c r="D96" i="10"/>
  <c r="C96" i="10"/>
  <c r="I96" i="10" s="1"/>
  <c r="I95" i="10"/>
  <c r="H95" i="10"/>
  <c r="G95" i="10"/>
  <c r="I94" i="10"/>
  <c r="F94" i="10"/>
  <c r="H94" i="10" s="1"/>
  <c r="E94" i="10"/>
  <c r="G94" i="10" s="1"/>
  <c r="D94" i="10"/>
  <c r="C94" i="10"/>
  <c r="I93" i="10"/>
  <c r="H93" i="10"/>
  <c r="G93" i="10"/>
  <c r="I92" i="10"/>
  <c r="H92" i="10"/>
  <c r="G92" i="10"/>
  <c r="H91" i="10"/>
  <c r="F91" i="10"/>
  <c r="E91" i="10"/>
  <c r="D91" i="10"/>
  <c r="C91" i="10"/>
  <c r="I90" i="10"/>
  <c r="H90" i="10"/>
  <c r="G90" i="10"/>
  <c r="H89" i="10"/>
  <c r="F89" i="10"/>
  <c r="E89" i="10"/>
  <c r="D89" i="10"/>
  <c r="C89" i="10"/>
  <c r="F88" i="10"/>
  <c r="H88" i="10" s="1"/>
  <c r="E88" i="10"/>
  <c r="G88" i="10" s="1"/>
  <c r="D88" i="10"/>
  <c r="C88" i="10"/>
  <c r="I88" i="10" s="1"/>
  <c r="I87" i="10"/>
  <c r="H87" i="10"/>
  <c r="G87" i="10"/>
  <c r="I86" i="10"/>
  <c r="H86" i="10"/>
  <c r="G86" i="10"/>
  <c r="I85" i="10"/>
  <c r="H85" i="10"/>
  <c r="G85" i="10"/>
  <c r="I84" i="10"/>
  <c r="H84" i="10"/>
  <c r="G84" i="10"/>
  <c r="F83" i="10"/>
  <c r="H83" i="10" s="1"/>
  <c r="E83" i="10"/>
  <c r="D83" i="10"/>
  <c r="C83" i="10"/>
  <c r="I82" i="10"/>
  <c r="H82" i="10"/>
  <c r="G82" i="10"/>
  <c r="I81" i="10"/>
  <c r="H81" i="10"/>
  <c r="G81" i="10"/>
  <c r="I80" i="10"/>
  <c r="H80" i="10"/>
  <c r="G80" i="10"/>
  <c r="I79" i="10"/>
  <c r="H79" i="10"/>
  <c r="G79" i="10"/>
  <c r="I78" i="10"/>
  <c r="H78" i="10"/>
  <c r="G78" i="10"/>
  <c r="I77" i="10"/>
  <c r="H77" i="10"/>
  <c r="G77" i="10"/>
  <c r="I76" i="10"/>
  <c r="H76" i="10"/>
  <c r="G76" i="10"/>
  <c r="I75" i="10"/>
  <c r="H75" i="10"/>
  <c r="G75" i="10"/>
  <c r="I74" i="10"/>
  <c r="H74" i="10"/>
  <c r="G74" i="10"/>
  <c r="F73" i="10"/>
  <c r="H73" i="10" s="1"/>
  <c r="E73" i="10"/>
  <c r="D73" i="10"/>
  <c r="D60" i="10" s="1"/>
  <c r="C73" i="10"/>
  <c r="I72" i="10"/>
  <c r="H72" i="10"/>
  <c r="G72" i="10"/>
  <c r="I71" i="10"/>
  <c r="H71" i="10"/>
  <c r="G71" i="10"/>
  <c r="I70" i="10"/>
  <c r="H70" i="10"/>
  <c r="G70" i="10"/>
  <c r="I69" i="10"/>
  <c r="H69" i="10"/>
  <c r="G69" i="10"/>
  <c r="I68" i="10"/>
  <c r="H68" i="10"/>
  <c r="G68" i="10"/>
  <c r="I67" i="10"/>
  <c r="H67" i="10"/>
  <c r="G67" i="10"/>
  <c r="I66" i="10"/>
  <c r="H66" i="10"/>
  <c r="G66" i="10"/>
  <c r="I65" i="10"/>
  <c r="H65" i="10"/>
  <c r="G65" i="10"/>
  <c r="I64" i="10"/>
  <c r="H64" i="10"/>
  <c r="G64" i="10"/>
  <c r="I63" i="10"/>
  <c r="H63" i="10"/>
  <c r="G63" i="10"/>
  <c r="I62" i="10"/>
  <c r="F62" i="10"/>
  <c r="H62" i="10" s="1"/>
  <c r="E62" i="10"/>
  <c r="G62" i="10" s="1"/>
  <c r="D62" i="10"/>
  <c r="C62" i="10"/>
  <c r="D61" i="10"/>
  <c r="E60" i="10"/>
  <c r="E61" i="10" s="1"/>
  <c r="C60" i="10"/>
  <c r="C61" i="10" s="1"/>
  <c r="F59" i="10"/>
  <c r="H59" i="10" s="1"/>
  <c r="E59" i="10"/>
  <c r="D59" i="10"/>
  <c r="C59" i="10"/>
  <c r="I58" i="10"/>
  <c r="H58" i="10"/>
  <c r="G58" i="10"/>
  <c r="I57" i="10"/>
  <c r="H57" i="10"/>
  <c r="G57" i="10"/>
  <c r="I55" i="10"/>
  <c r="H55" i="10"/>
  <c r="G55" i="10"/>
  <c r="I54" i="10"/>
  <c r="H54" i="10"/>
  <c r="G54" i="10"/>
  <c r="I51" i="10"/>
  <c r="H51" i="10"/>
  <c r="G51" i="10"/>
  <c r="I50" i="10"/>
  <c r="H50" i="10"/>
  <c r="G50" i="10"/>
  <c r="I49" i="10"/>
  <c r="H49" i="10"/>
  <c r="G49" i="10"/>
  <c r="I48" i="10"/>
  <c r="F48" i="10"/>
  <c r="F52" i="10" s="1"/>
  <c r="F53" i="10" s="1"/>
  <c r="E48" i="10"/>
  <c r="E52" i="10" s="1"/>
  <c r="D48" i="10"/>
  <c r="D52" i="10" s="1"/>
  <c r="D56" i="10" s="1"/>
  <c r="C48" i="10"/>
  <c r="I47" i="10"/>
  <c r="H47" i="10"/>
  <c r="G47" i="10"/>
  <c r="I46" i="10"/>
  <c r="H46" i="10"/>
  <c r="G46" i="10"/>
  <c r="I45" i="10"/>
  <c r="H45" i="10"/>
  <c r="G45" i="10"/>
  <c r="I44" i="10"/>
  <c r="H44" i="10"/>
  <c r="G44" i="10"/>
  <c r="I43" i="10"/>
  <c r="H43" i="10"/>
  <c r="G43" i="10"/>
  <c r="I42" i="10"/>
  <c r="H42" i="10"/>
  <c r="G42" i="10"/>
  <c r="I40" i="10"/>
  <c r="H40" i="10"/>
  <c r="G40" i="10"/>
  <c r="I39" i="10"/>
  <c r="H39" i="10"/>
  <c r="G39" i="10"/>
  <c r="I38" i="10"/>
  <c r="H38" i="10"/>
  <c r="G38" i="10"/>
  <c r="I37" i="10"/>
  <c r="H37" i="10"/>
  <c r="G37" i="10"/>
  <c r="I36" i="10"/>
  <c r="H36" i="10"/>
  <c r="G36" i="10"/>
  <c r="F35" i="10"/>
  <c r="H35" i="10" s="1"/>
  <c r="E35" i="10"/>
  <c r="G35" i="10" s="1"/>
  <c r="D35" i="10"/>
  <c r="C35" i="10"/>
  <c r="C52" i="10" s="1"/>
  <c r="I34" i="10"/>
  <c r="H34" i="10"/>
  <c r="G34" i="10"/>
  <c r="I33" i="10"/>
  <c r="H33" i="10"/>
  <c r="G33" i="10"/>
  <c r="I32" i="10"/>
  <c r="H32" i="10"/>
  <c r="G32" i="10"/>
  <c r="I31" i="10"/>
  <c r="H31" i="10"/>
  <c r="G31" i="10"/>
  <c r="I30" i="10"/>
  <c r="H30" i="10"/>
  <c r="G30" i="10"/>
  <c r="I29" i="10"/>
  <c r="H29" i="10"/>
  <c r="G29" i="10"/>
  <c r="I28" i="10"/>
  <c r="H28" i="10"/>
  <c r="G28" i="10"/>
  <c r="I27" i="10"/>
  <c r="H27" i="10"/>
  <c r="G27" i="10"/>
  <c r="I26" i="10"/>
  <c r="H26" i="10"/>
  <c r="G26" i="10"/>
  <c r="I25" i="10"/>
  <c r="H25" i="10"/>
  <c r="G25" i="10"/>
  <c r="F23" i="10"/>
  <c r="H23" i="10" s="1"/>
  <c r="E23" i="10"/>
  <c r="D23" i="10"/>
  <c r="C23" i="10"/>
  <c r="I22" i="10"/>
  <c r="H22" i="10"/>
  <c r="G22" i="10"/>
  <c r="F21" i="10"/>
  <c r="H21" i="10" s="1"/>
  <c r="E21" i="10"/>
  <c r="D21" i="10"/>
  <c r="C21" i="10"/>
  <c r="I20" i="10"/>
  <c r="H20" i="10"/>
  <c r="G20" i="10"/>
  <c r="F19" i="10"/>
  <c r="H19" i="10" s="1"/>
  <c r="E19" i="10"/>
  <c r="D19" i="10"/>
  <c r="C19" i="10"/>
  <c r="I18" i="10"/>
  <c r="H18" i="10"/>
  <c r="G18" i="10"/>
  <c r="F17" i="10"/>
  <c r="E16" i="10"/>
  <c r="C16" i="10"/>
  <c r="H15" i="10"/>
  <c r="F15" i="10"/>
  <c r="E15" i="10"/>
  <c r="E17" i="10" s="1"/>
  <c r="D15" i="10"/>
  <c r="D16" i="10" s="1"/>
  <c r="C15" i="10"/>
  <c r="C17" i="10" s="1"/>
  <c r="I14" i="10"/>
  <c r="H14" i="10"/>
  <c r="G14" i="10"/>
  <c r="I13" i="10"/>
  <c r="H13" i="10"/>
  <c r="G13" i="10"/>
  <c r="I12" i="10"/>
  <c r="H12" i="10"/>
  <c r="G12" i="10"/>
  <c r="I11" i="10"/>
  <c r="H11" i="10"/>
  <c r="G11" i="10"/>
  <c r="I10" i="10"/>
  <c r="H10" i="10"/>
  <c r="G10" i="10"/>
  <c r="I9" i="10"/>
  <c r="H9" i="10"/>
  <c r="G9" i="10"/>
  <c r="I8" i="10"/>
  <c r="H8" i="10"/>
  <c r="G8" i="10"/>
  <c r="I7" i="10"/>
  <c r="H7" i="10"/>
  <c r="G7" i="10"/>
  <c r="F123" i="9"/>
  <c r="H123" i="9" s="1"/>
  <c r="E123" i="9"/>
  <c r="G123" i="9" s="1"/>
  <c r="D123" i="9"/>
  <c r="C123" i="9"/>
  <c r="I123" i="9" s="1"/>
  <c r="I122" i="9"/>
  <c r="H122" i="9"/>
  <c r="G122" i="9"/>
  <c r="I121" i="9"/>
  <c r="F121" i="9"/>
  <c r="H121" i="9" s="1"/>
  <c r="E121" i="9"/>
  <c r="G121" i="9" s="1"/>
  <c r="D121" i="9"/>
  <c r="C121" i="9"/>
  <c r="I120" i="9"/>
  <c r="H120" i="9"/>
  <c r="G120" i="9"/>
  <c r="I119" i="9"/>
  <c r="H119" i="9"/>
  <c r="G119" i="9"/>
  <c r="H118" i="9"/>
  <c r="F118" i="9"/>
  <c r="E118" i="9"/>
  <c r="D118" i="9"/>
  <c r="C118" i="9"/>
  <c r="I117" i="9"/>
  <c r="H117" i="9"/>
  <c r="G117" i="9"/>
  <c r="I116" i="9"/>
  <c r="H116" i="9"/>
  <c r="G116" i="9"/>
  <c r="I115" i="9"/>
  <c r="F115" i="9"/>
  <c r="H115" i="9" s="1"/>
  <c r="E115" i="9"/>
  <c r="G115" i="9" s="1"/>
  <c r="I114" i="9"/>
  <c r="H114" i="9"/>
  <c r="G114" i="9"/>
  <c r="I113" i="9"/>
  <c r="H113" i="9"/>
  <c r="G113" i="9"/>
  <c r="F112" i="9"/>
  <c r="H112" i="9" s="1"/>
  <c r="E112" i="9"/>
  <c r="I111" i="9"/>
  <c r="H111" i="9"/>
  <c r="G111" i="9"/>
  <c r="I110" i="9"/>
  <c r="H110" i="9"/>
  <c r="G110" i="9"/>
  <c r="I109" i="9"/>
  <c r="F109" i="9"/>
  <c r="H109" i="9" s="1"/>
  <c r="E109" i="9"/>
  <c r="G109" i="9" s="1"/>
  <c r="D109" i="9"/>
  <c r="C109" i="9"/>
  <c r="I108" i="9"/>
  <c r="H108" i="9"/>
  <c r="G108" i="9"/>
  <c r="F107" i="9"/>
  <c r="H107" i="9" s="1"/>
  <c r="E107" i="9"/>
  <c r="G107" i="9" s="1"/>
  <c r="D107" i="9"/>
  <c r="C107" i="9"/>
  <c r="I107" i="9" s="1"/>
  <c r="I106" i="9"/>
  <c r="H106" i="9"/>
  <c r="G106" i="9"/>
  <c r="I105" i="9"/>
  <c r="H105" i="9"/>
  <c r="G105" i="9"/>
  <c r="I104" i="9"/>
  <c r="H104" i="9"/>
  <c r="G104" i="9"/>
  <c r="I103" i="9"/>
  <c r="H103" i="9"/>
  <c r="G103" i="9"/>
  <c r="F102" i="9"/>
  <c r="H102" i="9" s="1"/>
  <c r="E102" i="9"/>
  <c r="D102" i="9"/>
  <c r="C102" i="9"/>
  <c r="I101" i="9"/>
  <c r="F101" i="9"/>
  <c r="H101" i="9" s="1"/>
  <c r="E101" i="9"/>
  <c r="G101" i="9" s="1"/>
  <c r="I100" i="9"/>
  <c r="H100" i="9"/>
  <c r="G100" i="9"/>
  <c r="I99" i="9"/>
  <c r="F99" i="9"/>
  <c r="H99" i="9" s="1"/>
  <c r="E99" i="9"/>
  <c r="G99" i="9" s="1"/>
  <c r="I98" i="9"/>
  <c r="H98" i="9"/>
  <c r="G98" i="9"/>
  <c r="I97" i="9"/>
  <c r="H97" i="9"/>
  <c r="G97" i="9"/>
  <c r="F96" i="9"/>
  <c r="H96" i="9" s="1"/>
  <c r="E96" i="9"/>
  <c r="D96" i="9"/>
  <c r="C96" i="9"/>
  <c r="I95" i="9"/>
  <c r="H95" i="9"/>
  <c r="G95" i="9"/>
  <c r="F94" i="9"/>
  <c r="H94" i="9" s="1"/>
  <c r="E94" i="9"/>
  <c r="D94" i="9"/>
  <c r="C94" i="9"/>
  <c r="I93" i="9"/>
  <c r="H93" i="9"/>
  <c r="G93" i="9"/>
  <c r="I92" i="9"/>
  <c r="H92" i="9"/>
  <c r="G92" i="9"/>
  <c r="I91" i="9"/>
  <c r="F91" i="9"/>
  <c r="H91" i="9" s="1"/>
  <c r="E91" i="9"/>
  <c r="G91" i="9" s="1"/>
  <c r="D91" i="9"/>
  <c r="C91" i="9"/>
  <c r="I90" i="9"/>
  <c r="H90" i="9"/>
  <c r="G90" i="9"/>
  <c r="D89" i="9"/>
  <c r="C89" i="9"/>
  <c r="F88" i="9"/>
  <c r="D88" i="9"/>
  <c r="H88" i="9" s="1"/>
  <c r="C88" i="9"/>
  <c r="I87" i="9"/>
  <c r="F87" i="9"/>
  <c r="F89" i="9" s="1"/>
  <c r="H89" i="9" s="1"/>
  <c r="E87" i="9"/>
  <c r="E88" i="9" s="1"/>
  <c r="I86" i="9"/>
  <c r="H86" i="9"/>
  <c r="G86" i="9"/>
  <c r="I85" i="9"/>
  <c r="H85" i="9"/>
  <c r="G85" i="9"/>
  <c r="I84" i="9"/>
  <c r="H84" i="9"/>
  <c r="G84" i="9"/>
  <c r="F83" i="9"/>
  <c r="H83" i="9" s="1"/>
  <c r="E83" i="9"/>
  <c r="G83" i="9" s="1"/>
  <c r="D83" i="9"/>
  <c r="C83" i="9"/>
  <c r="I83" i="9" s="1"/>
  <c r="I82" i="9"/>
  <c r="H82" i="9"/>
  <c r="G82" i="9"/>
  <c r="I81" i="9"/>
  <c r="H81" i="9"/>
  <c r="G81" i="9"/>
  <c r="I80" i="9"/>
  <c r="H80" i="9"/>
  <c r="G80" i="9"/>
  <c r="I79" i="9"/>
  <c r="H79" i="9"/>
  <c r="G79" i="9"/>
  <c r="I78" i="9"/>
  <c r="H78" i="9"/>
  <c r="G78" i="9"/>
  <c r="I77" i="9"/>
  <c r="H77" i="9"/>
  <c r="G77" i="9"/>
  <c r="I76" i="9"/>
  <c r="H76" i="9"/>
  <c r="G76" i="9"/>
  <c r="I75" i="9"/>
  <c r="H75" i="9"/>
  <c r="G75" i="9"/>
  <c r="I74" i="9"/>
  <c r="H74" i="9"/>
  <c r="G74" i="9"/>
  <c r="I73" i="9"/>
  <c r="F73" i="9"/>
  <c r="H73" i="9" s="1"/>
  <c r="E73" i="9"/>
  <c r="E60" i="9" s="1"/>
  <c r="D73" i="9"/>
  <c r="C73" i="9"/>
  <c r="C60" i="9" s="1"/>
  <c r="I72" i="9"/>
  <c r="H72" i="9"/>
  <c r="G72" i="9"/>
  <c r="I71" i="9"/>
  <c r="H71" i="9"/>
  <c r="G71" i="9"/>
  <c r="I70" i="9"/>
  <c r="H70" i="9"/>
  <c r="G70" i="9"/>
  <c r="I69" i="9"/>
  <c r="H69" i="9"/>
  <c r="G69" i="9"/>
  <c r="I68" i="9"/>
  <c r="H68" i="9"/>
  <c r="G68" i="9"/>
  <c r="I67" i="9"/>
  <c r="H67" i="9"/>
  <c r="G67" i="9"/>
  <c r="I66" i="9"/>
  <c r="H66" i="9"/>
  <c r="G66" i="9"/>
  <c r="I65" i="9"/>
  <c r="H65" i="9"/>
  <c r="G65" i="9"/>
  <c r="I64" i="9"/>
  <c r="H64" i="9"/>
  <c r="G64" i="9"/>
  <c r="I63" i="9"/>
  <c r="H63" i="9"/>
  <c r="G63" i="9"/>
  <c r="H62" i="9"/>
  <c r="F62" i="9"/>
  <c r="E62" i="9"/>
  <c r="D62" i="9"/>
  <c r="C62" i="9"/>
  <c r="E61" i="9"/>
  <c r="C61" i="9"/>
  <c r="F60" i="9"/>
  <c r="H60" i="9" s="1"/>
  <c r="D60" i="9"/>
  <c r="D61" i="9" s="1"/>
  <c r="I59" i="9"/>
  <c r="F59" i="9"/>
  <c r="H59" i="9" s="1"/>
  <c r="E59" i="9"/>
  <c r="G59" i="9" s="1"/>
  <c r="D59" i="9"/>
  <c r="C59" i="9"/>
  <c r="I58" i="9"/>
  <c r="H58" i="9"/>
  <c r="G58" i="9"/>
  <c r="I57" i="9"/>
  <c r="H57" i="9"/>
  <c r="G57" i="9"/>
  <c r="I55" i="9"/>
  <c r="H55" i="9"/>
  <c r="G55" i="9"/>
  <c r="I54" i="9"/>
  <c r="H54" i="9"/>
  <c r="G54" i="9"/>
  <c r="C53" i="9"/>
  <c r="I51" i="9"/>
  <c r="H51" i="9"/>
  <c r="G51" i="9"/>
  <c r="I50" i="9"/>
  <c r="H50" i="9"/>
  <c r="G50" i="9"/>
  <c r="I49" i="9"/>
  <c r="H49" i="9"/>
  <c r="G49" i="9"/>
  <c r="F48" i="9"/>
  <c r="H48" i="9" s="1"/>
  <c r="E48" i="9"/>
  <c r="E52" i="9" s="1"/>
  <c r="E56" i="9" s="1"/>
  <c r="D48" i="9"/>
  <c r="D52" i="9" s="1"/>
  <c r="C48" i="9"/>
  <c r="C52" i="9" s="1"/>
  <c r="C56" i="9" s="1"/>
  <c r="I47" i="9"/>
  <c r="H47" i="9"/>
  <c r="G47" i="9"/>
  <c r="I46" i="9"/>
  <c r="H46" i="9"/>
  <c r="G46" i="9"/>
  <c r="I45" i="9"/>
  <c r="H45" i="9"/>
  <c r="G45" i="9"/>
  <c r="I44" i="9"/>
  <c r="H44" i="9"/>
  <c r="G44" i="9"/>
  <c r="I43" i="9"/>
  <c r="H43" i="9"/>
  <c r="G43" i="9"/>
  <c r="I42" i="9"/>
  <c r="H42" i="9"/>
  <c r="G42" i="9"/>
  <c r="I40" i="9"/>
  <c r="H40" i="9"/>
  <c r="G40" i="9"/>
  <c r="I39" i="9"/>
  <c r="H39" i="9"/>
  <c r="G39" i="9"/>
  <c r="I38" i="9"/>
  <c r="H38" i="9"/>
  <c r="G38" i="9"/>
  <c r="I37" i="9"/>
  <c r="H37" i="9"/>
  <c r="G37" i="9"/>
  <c r="I36" i="9"/>
  <c r="H36" i="9"/>
  <c r="G36" i="9"/>
  <c r="F35" i="9"/>
  <c r="H35" i="9" s="1"/>
  <c r="E35" i="9"/>
  <c r="D35" i="9"/>
  <c r="C35" i="9"/>
  <c r="I34" i="9"/>
  <c r="H34" i="9"/>
  <c r="G34" i="9"/>
  <c r="I33" i="9"/>
  <c r="H33" i="9"/>
  <c r="G33" i="9"/>
  <c r="I32" i="9"/>
  <c r="H32" i="9"/>
  <c r="G32" i="9"/>
  <c r="I31" i="9"/>
  <c r="H31" i="9"/>
  <c r="G31" i="9"/>
  <c r="I30" i="9"/>
  <c r="H30" i="9"/>
  <c r="G30" i="9"/>
  <c r="I29" i="9"/>
  <c r="H29" i="9"/>
  <c r="G29" i="9"/>
  <c r="I28" i="9"/>
  <c r="H28" i="9"/>
  <c r="G28" i="9"/>
  <c r="I27" i="9"/>
  <c r="H27" i="9"/>
  <c r="G27" i="9"/>
  <c r="I26" i="9"/>
  <c r="H26" i="9"/>
  <c r="G26" i="9"/>
  <c r="I25" i="9"/>
  <c r="H25" i="9"/>
  <c r="G25" i="9"/>
  <c r="I23" i="9"/>
  <c r="F23" i="9"/>
  <c r="H23" i="9" s="1"/>
  <c r="E23" i="9"/>
  <c r="G23" i="9" s="1"/>
  <c r="D23" i="9"/>
  <c r="C23" i="9"/>
  <c r="I22" i="9"/>
  <c r="H22" i="9"/>
  <c r="G22" i="9"/>
  <c r="F21" i="9"/>
  <c r="H21" i="9" s="1"/>
  <c r="E21" i="9"/>
  <c r="G21" i="9" s="1"/>
  <c r="D21" i="9"/>
  <c r="C21" i="9"/>
  <c r="I21" i="9" s="1"/>
  <c r="I20" i="9"/>
  <c r="H20" i="9"/>
  <c r="G20" i="9"/>
  <c r="I19" i="9"/>
  <c r="F19" i="9"/>
  <c r="H19" i="9" s="1"/>
  <c r="E19" i="9"/>
  <c r="G19" i="9" s="1"/>
  <c r="D19" i="9"/>
  <c r="C19" i="9"/>
  <c r="I18" i="9"/>
  <c r="H18" i="9"/>
  <c r="G18" i="9"/>
  <c r="C17" i="9"/>
  <c r="F16" i="9"/>
  <c r="H16" i="9" s="1"/>
  <c r="D16" i="9"/>
  <c r="I15" i="9"/>
  <c r="F15" i="9"/>
  <c r="F17" i="9" s="1"/>
  <c r="I17" i="9" s="1"/>
  <c r="E15" i="9"/>
  <c r="E16" i="9" s="1"/>
  <c r="D15" i="9"/>
  <c r="D17" i="9" s="1"/>
  <c r="C15" i="9"/>
  <c r="C16" i="9" s="1"/>
  <c r="I14" i="9"/>
  <c r="H14" i="9"/>
  <c r="G14" i="9"/>
  <c r="I13" i="9"/>
  <c r="H13" i="9"/>
  <c r="G13" i="9"/>
  <c r="I12" i="9"/>
  <c r="H12" i="9"/>
  <c r="G12" i="9"/>
  <c r="I11" i="9"/>
  <c r="H11" i="9"/>
  <c r="G11" i="9"/>
  <c r="I10" i="9"/>
  <c r="H10" i="9"/>
  <c r="G10" i="9"/>
  <c r="I9" i="9"/>
  <c r="H9" i="9"/>
  <c r="G9" i="9"/>
  <c r="I8" i="9"/>
  <c r="H8" i="9"/>
  <c r="G8" i="9"/>
  <c r="I7" i="9"/>
  <c r="H7" i="9"/>
  <c r="G7" i="9"/>
  <c r="H122" i="8"/>
  <c r="F122" i="8"/>
  <c r="E122" i="8"/>
  <c r="D122" i="8"/>
  <c r="C122" i="8"/>
  <c r="I121" i="8"/>
  <c r="H121" i="8"/>
  <c r="G121" i="8"/>
  <c r="H120" i="8"/>
  <c r="F120" i="8"/>
  <c r="E120" i="8"/>
  <c r="D120" i="8"/>
  <c r="C120" i="8"/>
  <c r="I119" i="8"/>
  <c r="H119" i="8"/>
  <c r="G119" i="8"/>
  <c r="I118" i="8"/>
  <c r="H118" i="8"/>
  <c r="G118" i="8"/>
  <c r="F117" i="8"/>
  <c r="H117" i="8" s="1"/>
  <c r="E117" i="8"/>
  <c r="G117" i="8" s="1"/>
  <c r="D117" i="8"/>
  <c r="C117" i="8"/>
  <c r="I117" i="8" s="1"/>
  <c r="I116" i="8"/>
  <c r="H116" i="8"/>
  <c r="G116" i="8"/>
  <c r="I115" i="8"/>
  <c r="H115" i="8"/>
  <c r="G115" i="8"/>
  <c r="F114" i="8"/>
  <c r="H114" i="8" s="1"/>
  <c r="E114" i="8"/>
  <c r="D114" i="8"/>
  <c r="L114" i="18" s="1"/>
  <c r="C114" i="8"/>
  <c r="K114" i="18" s="1"/>
  <c r="I113" i="8"/>
  <c r="H113" i="8"/>
  <c r="G113" i="8"/>
  <c r="I112" i="8"/>
  <c r="H112" i="8"/>
  <c r="G112" i="8"/>
  <c r="I111" i="8"/>
  <c r="F111" i="8"/>
  <c r="H111" i="8" s="1"/>
  <c r="E111" i="8"/>
  <c r="G111" i="8" s="1"/>
  <c r="D111" i="8"/>
  <c r="C111" i="8"/>
  <c r="I110" i="8"/>
  <c r="H110" i="8"/>
  <c r="G110" i="8"/>
  <c r="I109" i="8"/>
  <c r="H109" i="8"/>
  <c r="G109" i="8"/>
  <c r="H108" i="8"/>
  <c r="F108" i="8"/>
  <c r="E108" i="8"/>
  <c r="D108" i="8"/>
  <c r="C108" i="8"/>
  <c r="I107" i="8"/>
  <c r="H107" i="8"/>
  <c r="G107" i="8"/>
  <c r="H106" i="8"/>
  <c r="F106" i="8"/>
  <c r="E106" i="8"/>
  <c r="D106" i="8"/>
  <c r="C106" i="8"/>
  <c r="I105" i="8"/>
  <c r="H105" i="8"/>
  <c r="G105" i="8"/>
  <c r="I104" i="8"/>
  <c r="H104" i="8"/>
  <c r="G104" i="8"/>
  <c r="I103" i="8"/>
  <c r="H103" i="8"/>
  <c r="G103" i="8"/>
  <c r="I102" i="8"/>
  <c r="H102" i="8"/>
  <c r="G102" i="8"/>
  <c r="F101" i="8"/>
  <c r="H101" i="8" s="1"/>
  <c r="E101" i="8"/>
  <c r="G101" i="8" s="1"/>
  <c r="D101" i="8"/>
  <c r="C101" i="8"/>
  <c r="I101" i="8" s="1"/>
  <c r="F100" i="8"/>
  <c r="H100" i="8" s="1"/>
  <c r="E100" i="8"/>
  <c r="D100" i="8"/>
  <c r="C100" i="8"/>
  <c r="I99" i="8"/>
  <c r="H99" i="8"/>
  <c r="G99" i="8"/>
  <c r="F98" i="8"/>
  <c r="H98" i="8" s="1"/>
  <c r="E98" i="8"/>
  <c r="D98" i="8"/>
  <c r="C98" i="8"/>
  <c r="I97" i="8"/>
  <c r="H97" i="8"/>
  <c r="G97" i="8"/>
  <c r="I96" i="8"/>
  <c r="H96" i="8"/>
  <c r="G96" i="8"/>
  <c r="I95" i="8"/>
  <c r="F95" i="8"/>
  <c r="H95" i="8" s="1"/>
  <c r="E95" i="8"/>
  <c r="G95" i="8" s="1"/>
  <c r="D95" i="8"/>
  <c r="C95" i="8"/>
  <c r="I94" i="8"/>
  <c r="H94" i="8"/>
  <c r="G94" i="8"/>
  <c r="F93" i="8"/>
  <c r="H93" i="8" s="1"/>
  <c r="E93" i="8"/>
  <c r="G93" i="8" s="1"/>
  <c r="D93" i="8"/>
  <c r="C93" i="8"/>
  <c r="I93" i="8" s="1"/>
  <c r="I92" i="8"/>
  <c r="H92" i="8"/>
  <c r="G92" i="8"/>
  <c r="I91" i="8"/>
  <c r="H91" i="8"/>
  <c r="G91" i="8"/>
  <c r="F90" i="8"/>
  <c r="H90" i="8" s="1"/>
  <c r="E90" i="8"/>
  <c r="D90" i="8"/>
  <c r="C90" i="8"/>
  <c r="I89" i="8"/>
  <c r="H89" i="8"/>
  <c r="G89" i="8"/>
  <c r="F88" i="8"/>
  <c r="H88" i="8" s="1"/>
  <c r="E88" i="8"/>
  <c r="D88" i="8"/>
  <c r="C88" i="8"/>
  <c r="I87" i="8"/>
  <c r="F87" i="8"/>
  <c r="H87" i="8" s="1"/>
  <c r="E87" i="8"/>
  <c r="G87" i="8" s="1"/>
  <c r="D87" i="8"/>
  <c r="C87" i="8"/>
  <c r="I86" i="8"/>
  <c r="H86" i="8"/>
  <c r="G86" i="8"/>
  <c r="I85" i="8"/>
  <c r="H85" i="8"/>
  <c r="G85" i="8"/>
  <c r="I84" i="8"/>
  <c r="H84" i="8"/>
  <c r="G84" i="8"/>
  <c r="I83" i="8"/>
  <c r="H83" i="8"/>
  <c r="G83" i="8"/>
  <c r="H82" i="8"/>
  <c r="F82" i="8"/>
  <c r="E82" i="8"/>
  <c r="D82" i="8"/>
  <c r="C82" i="8"/>
  <c r="I81" i="8"/>
  <c r="H81" i="8"/>
  <c r="G81" i="8"/>
  <c r="I80" i="8"/>
  <c r="H80" i="8"/>
  <c r="G80" i="8"/>
  <c r="I79" i="8"/>
  <c r="H79" i="8"/>
  <c r="G79" i="8"/>
  <c r="I78" i="8"/>
  <c r="H78" i="8"/>
  <c r="G78" i="8"/>
  <c r="I77" i="8"/>
  <c r="H77" i="8"/>
  <c r="G77" i="8"/>
  <c r="I76" i="8"/>
  <c r="H76" i="8"/>
  <c r="G76" i="8"/>
  <c r="I75" i="8"/>
  <c r="H75" i="8"/>
  <c r="G75" i="8"/>
  <c r="I74" i="8"/>
  <c r="H74" i="8"/>
  <c r="G74" i="8"/>
  <c r="I73" i="8"/>
  <c r="H73" i="8"/>
  <c r="G73" i="8"/>
  <c r="H72" i="8"/>
  <c r="F72" i="8"/>
  <c r="E72" i="8"/>
  <c r="D72" i="8"/>
  <c r="D59" i="8" s="1"/>
  <c r="C72" i="8"/>
  <c r="I71" i="8"/>
  <c r="H71" i="8"/>
  <c r="G71" i="8"/>
  <c r="I70" i="8"/>
  <c r="H70" i="8"/>
  <c r="G70" i="8"/>
  <c r="I69" i="8"/>
  <c r="H69" i="8"/>
  <c r="G69" i="8"/>
  <c r="I68" i="8"/>
  <c r="H68" i="8"/>
  <c r="G68" i="8"/>
  <c r="I67" i="8"/>
  <c r="H67" i="8"/>
  <c r="G67" i="8"/>
  <c r="I66" i="8"/>
  <c r="H66" i="8"/>
  <c r="G66" i="8"/>
  <c r="I65" i="8"/>
  <c r="H65" i="8"/>
  <c r="G65" i="8"/>
  <c r="I64" i="8"/>
  <c r="H64" i="8"/>
  <c r="G64" i="8"/>
  <c r="I63" i="8"/>
  <c r="H63" i="8"/>
  <c r="G63" i="8"/>
  <c r="I62" i="8"/>
  <c r="H62" i="8"/>
  <c r="G62" i="8"/>
  <c r="F61" i="8"/>
  <c r="H61" i="8" s="1"/>
  <c r="E61" i="8"/>
  <c r="G61" i="8" s="1"/>
  <c r="D61" i="8"/>
  <c r="C61" i="8"/>
  <c r="I61" i="8" s="1"/>
  <c r="D60" i="8"/>
  <c r="E59" i="8"/>
  <c r="E60" i="8" s="1"/>
  <c r="H58" i="8"/>
  <c r="F58" i="8"/>
  <c r="E58" i="8"/>
  <c r="D58" i="8"/>
  <c r="C58" i="8"/>
  <c r="I57" i="8"/>
  <c r="H57" i="8"/>
  <c r="G57" i="8"/>
  <c r="I56" i="8"/>
  <c r="H56" i="8"/>
  <c r="G56" i="8"/>
  <c r="I54" i="8"/>
  <c r="H54" i="8"/>
  <c r="G54" i="8"/>
  <c r="I53" i="8"/>
  <c r="H53" i="8"/>
  <c r="G53" i="8"/>
  <c r="I50" i="8"/>
  <c r="H50" i="8"/>
  <c r="G50" i="8"/>
  <c r="I49" i="8"/>
  <c r="H49" i="8"/>
  <c r="G49" i="8"/>
  <c r="I48" i="8"/>
  <c r="H48" i="8"/>
  <c r="G48" i="8"/>
  <c r="F47" i="8"/>
  <c r="E47" i="8"/>
  <c r="D47" i="8"/>
  <c r="C47" i="8"/>
  <c r="C51" i="8" s="1"/>
  <c r="I46" i="8"/>
  <c r="H46" i="8"/>
  <c r="G46" i="8"/>
  <c r="I45" i="8"/>
  <c r="H45" i="8"/>
  <c r="G45" i="8"/>
  <c r="I44" i="8"/>
  <c r="H44" i="8"/>
  <c r="G44" i="8"/>
  <c r="I43" i="8"/>
  <c r="H43" i="8"/>
  <c r="G43" i="8"/>
  <c r="I42" i="8"/>
  <c r="H42" i="8"/>
  <c r="G42" i="8"/>
  <c r="I41" i="8"/>
  <c r="H41" i="8"/>
  <c r="G41" i="8"/>
  <c r="I40" i="8"/>
  <c r="H40" i="8"/>
  <c r="G40" i="8"/>
  <c r="I39" i="8"/>
  <c r="H39" i="8"/>
  <c r="G39" i="8"/>
  <c r="I38" i="8"/>
  <c r="H38" i="8"/>
  <c r="G38" i="8"/>
  <c r="I37" i="8"/>
  <c r="F37" i="8"/>
  <c r="N37" i="18" s="1"/>
  <c r="E37" i="8"/>
  <c r="D37" i="8"/>
  <c r="L37" i="18" s="1"/>
  <c r="I36" i="8"/>
  <c r="H36" i="8"/>
  <c r="G36" i="8"/>
  <c r="F35" i="8"/>
  <c r="D35" i="8"/>
  <c r="H35" i="8" s="1"/>
  <c r="C35" i="8"/>
  <c r="I34" i="8"/>
  <c r="H34" i="8"/>
  <c r="G34" i="8"/>
  <c r="I33" i="8"/>
  <c r="H33" i="8"/>
  <c r="G33" i="8"/>
  <c r="I32" i="8"/>
  <c r="H32" i="8"/>
  <c r="G32" i="8"/>
  <c r="I31" i="8"/>
  <c r="H31" i="8"/>
  <c r="G31" i="8"/>
  <c r="I30" i="8"/>
  <c r="H30" i="8"/>
  <c r="G30" i="8"/>
  <c r="I29" i="8"/>
  <c r="H29" i="8"/>
  <c r="G29" i="8"/>
  <c r="I28" i="8"/>
  <c r="H28" i="8"/>
  <c r="G28" i="8"/>
  <c r="I27" i="8"/>
  <c r="H27" i="8"/>
  <c r="G27" i="8"/>
  <c r="I26" i="8"/>
  <c r="G26" i="8"/>
  <c r="F26" i="8"/>
  <c r="N26" i="18" s="1"/>
  <c r="D26" i="8"/>
  <c r="L26" i="18" s="1"/>
  <c r="I25" i="8"/>
  <c r="H25" i="8"/>
  <c r="G25" i="8"/>
  <c r="F23" i="8"/>
  <c r="H23" i="8" s="1"/>
  <c r="E23" i="8"/>
  <c r="G23" i="8" s="1"/>
  <c r="D23" i="8"/>
  <c r="C23" i="8"/>
  <c r="I23" i="8" s="1"/>
  <c r="I22" i="8"/>
  <c r="H22" i="8"/>
  <c r="G22" i="8"/>
  <c r="I21" i="8"/>
  <c r="F21" i="8"/>
  <c r="H21" i="8" s="1"/>
  <c r="E21" i="8"/>
  <c r="G21" i="8" s="1"/>
  <c r="D21" i="8"/>
  <c r="C21" i="8"/>
  <c r="I20" i="8"/>
  <c r="H20" i="8"/>
  <c r="G20" i="8"/>
  <c r="F19" i="8"/>
  <c r="H19" i="8" s="1"/>
  <c r="E19" i="8"/>
  <c r="G19" i="8" s="1"/>
  <c r="D19" i="8"/>
  <c r="C19" i="8"/>
  <c r="I19" i="8" s="1"/>
  <c r="I18" i="8"/>
  <c r="H18" i="8"/>
  <c r="G18" i="8"/>
  <c r="F16" i="8"/>
  <c r="D16" i="8"/>
  <c r="H16" i="8" s="1"/>
  <c r="F15" i="8"/>
  <c r="F17" i="8" s="1"/>
  <c r="E15" i="8"/>
  <c r="E16" i="8" s="1"/>
  <c r="D15" i="8"/>
  <c r="D17" i="8" s="1"/>
  <c r="C15" i="8"/>
  <c r="C16" i="8" s="1"/>
  <c r="I14" i="8"/>
  <c r="H14" i="8"/>
  <c r="G14" i="8"/>
  <c r="I13" i="8"/>
  <c r="H13" i="8"/>
  <c r="G13" i="8"/>
  <c r="I12" i="8"/>
  <c r="H12" i="8"/>
  <c r="G12" i="8"/>
  <c r="I11" i="8"/>
  <c r="H11" i="8"/>
  <c r="G11" i="8"/>
  <c r="I10" i="8"/>
  <c r="H10" i="8"/>
  <c r="G10" i="8"/>
  <c r="I9" i="8"/>
  <c r="H9" i="8"/>
  <c r="G9" i="8"/>
  <c r="I8" i="8"/>
  <c r="H8" i="8"/>
  <c r="G8" i="8"/>
  <c r="I7" i="8"/>
  <c r="H7" i="8"/>
  <c r="G7" i="8"/>
  <c r="F123" i="7"/>
  <c r="H123" i="7" s="1"/>
  <c r="E123" i="7"/>
  <c r="D123" i="7"/>
  <c r="C123" i="7"/>
  <c r="I122" i="7"/>
  <c r="H122" i="7"/>
  <c r="G122" i="7"/>
  <c r="F121" i="7"/>
  <c r="H121" i="7" s="1"/>
  <c r="E121" i="7"/>
  <c r="D121" i="7"/>
  <c r="C121" i="7"/>
  <c r="I120" i="7"/>
  <c r="H120" i="7"/>
  <c r="G120" i="7"/>
  <c r="I119" i="7"/>
  <c r="H119" i="7"/>
  <c r="G119" i="7"/>
  <c r="I118" i="7"/>
  <c r="F118" i="7"/>
  <c r="H118" i="7" s="1"/>
  <c r="E118" i="7"/>
  <c r="G118" i="7" s="1"/>
  <c r="D118" i="7"/>
  <c r="C118" i="7"/>
  <c r="I117" i="7"/>
  <c r="H117" i="7"/>
  <c r="G117" i="7"/>
  <c r="I116" i="7"/>
  <c r="H116" i="7"/>
  <c r="G116" i="7"/>
  <c r="H115" i="7"/>
  <c r="F115" i="7"/>
  <c r="E115" i="7"/>
  <c r="D115" i="7"/>
  <c r="C115" i="7"/>
  <c r="I114" i="7"/>
  <c r="H114" i="7"/>
  <c r="G114" i="7"/>
  <c r="I113" i="7"/>
  <c r="H113" i="7"/>
  <c r="G113" i="7"/>
  <c r="F112" i="7"/>
  <c r="H112" i="7" s="1"/>
  <c r="E112" i="7"/>
  <c r="G112" i="7" s="1"/>
  <c r="D112" i="7"/>
  <c r="C112" i="7"/>
  <c r="I112" i="7" s="1"/>
  <c r="I111" i="7"/>
  <c r="H111" i="7"/>
  <c r="G111" i="7"/>
  <c r="I110" i="7"/>
  <c r="H110" i="7"/>
  <c r="G110" i="7"/>
  <c r="F109" i="7"/>
  <c r="H109" i="7" s="1"/>
  <c r="E109" i="7"/>
  <c r="D109" i="7"/>
  <c r="C109" i="7"/>
  <c r="I108" i="7"/>
  <c r="H108" i="7"/>
  <c r="G108" i="7"/>
  <c r="F107" i="7"/>
  <c r="H107" i="7" s="1"/>
  <c r="E107" i="7"/>
  <c r="D107" i="7"/>
  <c r="C107" i="7"/>
  <c r="I106" i="7"/>
  <c r="H106" i="7"/>
  <c r="G106" i="7"/>
  <c r="I105" i="7"/>
  <c r="H105" i="7"/>
  <c r="G105" i="7"/>
  <c r="I104" i="7"/>
  <c r="H104" i="7"/>
  <c r="G104" i="7"/>
  <c r="I103" i="7"/>
  <c r="H103" i="7"/>
  <c r="G103" i="7"/>
  <c r="I102" i="7"/>
  <c r="F102" i="7"/>
  <c r="H102" i="7" s="1"/>
  <c r="E102" i="7"/>
  <c r="G102" i="7" s="1"/>
  <c r="D102" i="7"/>
  <c r="C102" i="7"/>
  <c r="F101" i="7"/>
  <c r="I101" i="7" s="1"/>
  <c r="E101" i="7"/>
  <c r="D101" i="7"/>
  <c r="C101" i="7"/>
  <c r="I100" i="7"/>
  <c r="H100" i="7"/>
  <c r="G100" i="7"/>
  <c r="F99" i="7"/>
  <c r="H99" i="7" s="1"/>
  <c r="E99" i="7"/>
  <c r="D99" i="7"/>
  <c r="C99" i="7"/>
  <c r="I98" i="7"/>
  <c r="H98" i="7"/>
  <c r="G98" i="7"/>
  <c r="I97" i="7"/>
  <c r="H97" i="7"/>
  <c r="G97" i="7"/>
  <c r="F96" i="7"/>
  <c r="H96" i="7" s="1"/>
  <c r="E96" i="7"/>
  <c r="G96" i="7" s="1"/>
  <c r="D96" i="7"/>
  <c r="C96" i="7"/>
  <c r="I96" i="7" s="1"/>
  <c r="I95" i="7"/>
  <c r="H95" i="7"/>
  <c r="G95" i="7"/>
  <c r="F94" i="7"/>
  <c r="H94" i="7" s="1"/>
  <c r="E94" i="7"/>
  <c r="G94" i="7" s="1"/>
  <c r="D94" i="7"/>
  <c r="C94" i="7"/>
  <c r="I94" i="7" s="1"/>
  <c r="I93" i="7"/>
  <c r="H93" i="7"/>
  <c r="G93" i="7"/>
  <c r="I92" i="7"/>
  <c r="H92" i="7"/>
  <c r="G92" i="7"/>
  <c r="F91" i="7"/>
  <c r="H91" i="7" s="1"/>
  <c r="E91" i="7"/>
  <c r="D91" i="7"/>
  <c r="C91" i="7"/>
  <c r="I90" i="7"/>
  <c r="H90" i="7"/>
  <c r="G90" i="7"/>
  <c r="D89" i="7"/>
  <c r="C89" i="7"/>
  <c r="E88" i="7"/>
  <c r="D88" i="7"/>
  <c r="C88" i="7"/>
  <c r="F87" i="7"/>
  <c r="F89" i="7" s="1"/>
  <c r="E87" i="7"/>
  <c r="E89" i="7" s="1"/>
  <c r="I86" i="7"/>
  <c r="H86" i="7"/>
  <c r="G86" i="7"/>
  <c r="I85" i="7"/>
  <c r="H85" i="7"/>
  <c r="G85" i="7"/>
  <c r="I84" i="7"/>
  <c r="H84" i="7"/>
  <c r="G84" i="7"/>
  <c r="F83" i="7"/>
  <c r="H83" i="7" s="1"/>
  <c r="E83" i="7"/>
  <c r="D83" i="7"/>
  <c r="C83" i="7"/>
  <c r="I82" i="7"/>
  <c r="H82" i="7"/>
  <c r="G82" i="7"/>
  <c r="I81" i="7"/>
  <c r="H81" i="7"/>
  <c r="G81" i="7"/>
  <c r="I80" i="7"/>
  <c r="H80" i="7"/>
  <c r="G80" i="7"/>
  <c r="I79" i="7"/>
  <c r="H79" i="7"/>
  <c r="G79" i="7"/>
  <c r="I78" i="7"/>
  <c r="H78" i="7"/>
  <c r="G78" i="7"/>
  <c r="I77" i="7"/>
  <c r="H77" i="7"/>
  <c r="G77" i="7"/>
  <c r="I76" i="7"/>
  <c r="H76" i="7"/>
  <c r="G76" i="7"/>
  <c r="I75" i="7"/>
  <c r="H75" i="7"/>
  <c r="G75" i="7"/>
  <c r="I74" i="7"/>
  <c r="H74" i="7"/>
  <c r="G74" i="7"/>
  <c r="F73" i="7"/>
  <c r="H73" i="7" s="1"/>
  <c r="E73" i="7"/>
  <c r="D73" i="7"/>
  <c r="D60" i="7" s="1"/>
  <c r="D61" i="7" s="1"/>
  <c r="C73" i="7"/>
  <c r="I72" i="7"/>
  <c r="H72" i="7"/>
  <c r="G72" i="7"/>
  <c r="I71" i="7"/>
  <c r="H71" i="7"/>
  <c r="G71" i="7"/>
  <c r="I70" i="7"/>
  <c r="H70" i="7"/>
  <c r="G70" i="7"/>
  <c r="I69" i="7"/>
  <c r="H69" i="7"/>
  <c r="G69" i="7"/>
  <c r="I68" i="7"/>
  <c r="H68" i="7"/>
  <c r="G68" i="7"/>
  <c r="I67" i="7"/>
  <c r="H67" i="7"/>
  <c r="G67" i="7"/>
  <c r="I66" i="7"/>
  <c r="H66" i="7"/>
  <c r="G66" i="7"/>
  <c r="I65" i="7"/>
  <c r="H65" i="7"/>
  <c r="G65" i="7"/>
  <c r="I64" i="7"/>
  <c r="H64" i="7"/>
  <c r="G64" i="7"/>
  <c r="I63" i="7"/>
  <c r="H63" i="7"/>
  <c r="G63" i="7"/>
  <c r="F62" i="7"/>
  <c r="H62" i="7" s="1"/>
  <c r="E62" i="7"/>
  <c r="G62" i="7" s="1"/>
  <c r="D62" i="7"/>
  <c r="C62" i="7"/>
  <c r="I62" i="7" s="1"/>
  <c r="E60" i="7"/>
  <c r="E61" i="7" s="1"/>
  <c r="C60" i="7"/>
  <c r="C61" i="7" s="1"/>
  <c r="F59" i="7"/>
  <c r="H59" i="7" s="1"/>
  <c r="E59" i="7"/>
  <c r="D59" i="7"/>
  <c r="C59" i="7"/>
  <c r="I58" i="7"/>
  <c r="H58" i="7"/>
  <c r="G58" i="7"/>
  <c r="I57" i="7"/>
  <c r="H57" i="7"/>
  <c r="G57" i="7"/>
  <c r="I55" i="7"/>
  <c r="H55" i="7"/>
  <c r="G55" i="7"/>
  <c r="I54" i="7"/>
  <c r="H54" i="7"/>
  <c r="G54" i="7"/>
  <c r="I51" i="7"/>
  <c r="H51" i="7"/>
  <c r="G51" i="7"/>
  <c r="I50" i="7"/>
  <c r="H50" i="7"/>
  <c r="G50" i="7"/>
  <c r="I49" i="7"/>
  <c r="H49" i="7"/>
  <c r="G49" i="7"/>
  <c r="F48" i="7"/>
  <c r="F52" i="7" s="1"/>
  <c r="E48" i="7"/>
  <c r="E52" i="7" s="1"/>
  <c r="D48" i="7"/>
  <c r="D52" i="7" s="1"/>
  <c r="C48" i="7"/>
  <c r="C52" i="7" s="1"/>
  <c r="I47" i="7"/>
  <c r="H47" i="7"/>
  <c r="G47" i="7"/>
  <c r="I46" i="7"/>
  <c r="H46" i="7"/>
  <c r="G46" i="7"/>
  <c r="I45" i="7"/>
  <c r="H45" i="7"/>
  <c r="G45" i="7"/>
  <c r="I44" i="7"/>
  <c r="H44" i="7"/>
  <c r="G44" i="7"/>
  <c r="I43" i="7"/>
  <c r="H43" i="7"/>
  <c r="G43" i="7"/>
  <c r="I42" i="7"/>
  <c r="H42" i="7"/>
  <c r="G42" i="7"/>
  <c r="I40" i="7"/>
  <c r="H40" i="7"/>
  <c r="G40" i="7"/>
  <c r="I39" i="7"/>
  <c r="H39" i="7"/>
  <c r="G39" i="7"/>
  <c r="I38" i="7"/>
  <c r="H38" i="7"/>
  <c r="G38" i="7"/>
  <c r="I37" i="7"/>
  <c r="H37" i="7"/>
  <c r="G37" i="7"/>
  <c r="I36" i="7"/>
  <c r="H36" i="7"/>
  <c r="G36" i="7"/>
  <c r="F35" i="7"/>
  <c r="H35" i="7" s="1"/>
  <c r="E35" i="7"/>
  <c r="G35" i="7" s="1"/>
  <c r="D35" i="7"/>
  <c r="C35" i="7"/>
  <c r="I35" i="7" s="1"/>
  <c r="I34" i="7"/>
  <c r="H34" i="7"/>
  <c r="G34" i="7"/>
  <c r="I33" i="7"/>
  <c r="H33" i="7"/>
  <c r="G33" i="7"/>
  <c r="I32" i="7"/>
  <c r="H32" i="7"/>
  <c r="G32" i="7"/>
  <c r="I31" i="7"/>
  <c r="H31" i="7"/>
  <c r="G31" i="7"/>
  <c r="I30" i="7"/>
  <c r="H30" i="7"/>
  <c r="G30" i="7"/>
  <c r="I29" i="7"/>
  <c r="H29" i="7"/>
  <c r="G29" i="7"/>
  <c r="I28" i="7"/>
  <c r="H28" i="7"/>
  <c r="G28" i="7"/>
  <c r="I27" i="7"/>
  <c r="H27" i="7"/>
  <c r="G27" i="7"/>
  <c r="I26" i="7"/>
  <c r="H26" i="7"/>
  <c r="G26" i="7"/>
  <c r="I25" i="7"/>
  <c r="H25" i="7"/>
  <c r="G25" i="7"/>
  <c r="F23" i="7"/>
  <c r="H23" i="7" s="1"/>
  <c r="E23" i="7"/>
  <c r="D23" i="7"/>
  <c r="C23" i="7"/>
  <c r="I22" i="7"/>
  <c r="H22" i="7"/>
  <c r="G22" i="7"/>
  <c r="F21" i="7"/>
  <c r="H21" i="7" s="1"/>
  <c r="E21" i="7"/>
  <c r="D21" i="7"/>
  <c r="C21" i="7"/>
  <c r="I20" i="7"/>
  <c r="H20" i="7"/>
  <c r="G20" i="7"/>
  <c r="F19" i="7"/>
  <c r="H19" i="7" s="1"/>
  <c r="E19" i="7"/>
  <c r="D19" i="7"/>
  <c r="C19" i="7"/>
  <c r="I18" i="7"/>
  <c r="H18" i="7"/>
  <c r="G18" i="7"/>
  <c r="E16" i="7"/>
  <c r="C16" i="7"/>
  <c r="F15" i="7"/>
  <c r="F17" i="7" s="1"/>
  <c r="E15" i="7"/>
  <c r="E17" i="7" s="1"/>
  <c r="D15" i="7"/>
  <c r="D17" i="7" s="1"/>
  <c r="C15" i="7"/>
  <c r="C17" i="7" s="1"/>
  <c r="I14" i="7"/>
  <c r="H14" i="7"/>
  <c r="G14" i="7"/>
  <c r="I13" i="7"/>
  <c r="H13" i="7"/>
  <c r="G13" i="7"/>
  <c r="I12" i="7"/>
  <c r="H12" i="7"/>
  <c r="G12" i="7"/>
  <c r="I11" i="7"/>
  <c r="H11" i="7"/>
  <c r="G11" i="7"/>
  <c r="I10" i="7"/>
  <c r="H10" i="7"/>
  <c r="G10" i="7"/>
  <c r="I9" i="7"/>
  <c r="H9" i="7"/>
  <c r="G9" i="7"/>
  <c r="I8" i="7"/>
  <c r="H8" i="7"/>
  <c r="G8" i="7"/>
  <c r="I7" i="7"/>
  <c r="H7" i="7"/>
  <c r="G7" i="7"/>
  <c r="F123" i="6"/>
  <c r="H123" i="6" s="1"/>
  <c r="E123" i="6"/>
  <c r="G123" i="6" s="1"/>
  <c r="D123" i="6"/>
  <c r="C123" i="6"/>
  <c r="I123" i="6" s="1"/>
  <c r="I122" i="6"/>
  <c r="H122" i="6"/>
  <c r="G122" i="6"/>
  <c r="F121" i="6"/>
  <c r="H121" i="6" s="1"/>
  <c r="E121" i="6"/>
  <c r="G121" i="6" s="1"/>
  <c r="D121" i="6"/>
  <c r="C121" i="6"/>
  <c r="I121" i="6" s="1"/>
  <c r="I120" i="6"/>
  <c r="H120" i="6"/>
  <c r="G120" i="6"/>
  <c r="I119" i="6"/>
  <c r="H119" i="6"/>
  <c r="G119" i="6"/>
  <c r="F118" i="6"/>
  <c r="H118" i="6" s="1"/>
  <c r="E118" i="6"/>
  <c r="D118" i="6"/>
  <c r="C118" i="6"/>
  <c r="I117" i="6"/>
  <c r="H117" i="6"/>
  <c r="G117" i="6"/>
  <c r="I116" i="6"/>
  <c r="H116" i="6"/>
  <c r="G116" i="6"/>
  <c r="F115" i="6"/>
  <c r="H115" i="6" s="1"/>
  <c r="E115" i="6"/>
  <c r="G115" i="6" s="1"/>
  <c r="D115" i="6"/>
  <c r="C115" i="6"/>
  <c r="I115" i="6" s="1"/>
  <c r="I114" i="6"/>
  <c r="H114" i="6"/>
  <c r="G114" i="6"/>
  <c r="I113" i="6"/>
  <c r="H113" i="6"/>
  <c r="G113" i="6"/>
  <c r="F112" i="6"/>
  <c r="H112" i="6" s="1"/>
  <c r="E112" i="6"/>
  <c r="D112" i="6"/>
  <c r="C112" i="6"/>
  <c r="I111" i="6"/>
  <c r="H111" i="6"/>
  <c r="G111" i="6"/>
  <c r="I110" i="6"/>
  <c r="H110" i="6"/>
  <c r="G110" i="6"/>
  <c r="F109" i="6"/>
  <c r="H109" i="6" s="1"/>
  <c r="E109" i="6"/>
  <c r="G109" i="6" s="1"/>
  <c r="D109" i="6"/>
  <c r="C109" i="6"/>
  <c r="I109" i="6" s="1"/>
  <c r="I108" i="6"/>
  <c r="H108" i="6"/>
  <c r="G108" i="6"/>
  <c r="F107" i="6"/>
  <c r="H107" i="6" s="1"/>
  <c r="E107" i="6"/>
  <c r="G107" i="6" s="1"/>
  <c r="D107" i="6"/>
  <c r="C107" i="6"/>
  <c r="I107" i="6" s="1"/>
  <c r="I106" i="6"/>
  <c r="H106" i="6"/>
  <c r="G106" i="6"/>
  <c r="I105" i="6"/>
  <c r="H105" i="6"/>
  <c r="G105" i="6"/>
  <c r="I104" i="6"/>
  <c r="H104" i="6"/>
  <c r="G104" i="6"/>
  <c r="I103" i="6"/>
  <c r="H103" i="6"/>
  <c r="G103" i="6"/>
  <c r="F102" i="6"/>
  <c r="H102" i="6" s="1"/>
  <c r="E102" i="6"/>
  <c r="D102" i="6"/>
  <c r="C102" i="6"/>
  <c r="F101" i="6"/>
  <c r="H101" i="6" s="1"/>
  <c r="E101" i="6"/>
  <c r="G101" i="6" s="1"/>
  <c r="D101" i="6"/>
  <c r="C101" i="6"/>
  <c r="I101" i="6" s="1"/>
  <c r="I100" i="6"/>
  <c r="H100" i="6"/>
  <c r="G100" i="6"/>
  <c r="F99" i="6"/>
  <c r="H99" i="6" s="1"/>
  <c r="E99" i="6"/>
  <c r="G99" i="6" s="1"/>
  <c r="D99" i="6"/>
  <c r="C99" i="6"/>
  <c r="I99" i="6" s="1"/>
  <c r="I98" i="6"/>
  <c r="H98" i="6"/>
  <c r="G98" i="6"/>
  <c r="I97" i="6"/>
  <c r="H97" i="6"/>
  <c r="G97" i="6"/>
  <c r="F96" i="6"/>
  <c r="H96" i="6" s="1"/>
  <c r="E96" i="6"/>
  <c r="D96" i="6"/>
  <c r="C96" i="6"/>
  <c r="I95" i="6"/>
  <c r="H95" i="6"/>
  <c r="G95" i="6"/>
  <c r="F94" i="6"/>
  <c r="H94" i="6" s="1"/>
  <c r="E94" i="6"/>
  <c r="D94" i="6"/>
  <c r="C94" i="6"/>
  <c r="I93" i="6"/>
  <c r="H93" i="6"/>
  <c r="G93" i="6"/>
  <c r="I92" i="6"/>
  <c r="H92" i="6"/>
  <c r="G92" i="6"/>
  <c r="F91" i="6"/>
  <c r="H91" i="6" s="1"/>
  <c r="E91" i="6"/>
  <c r="G91" i="6" s="1"/>
  <c r="D91" i="6"/>
  <c r="C91" i="6"/>
  <c r="I91" i="6" s="1"/>
  <c r="I90" i="6"/>
  <c r="H90" i="6"/>
  <c r="G90" i="6"/>
  <c r="D89" i="6"/>
  <c r="C89" i="6"/>
  <c r="F88" i="6"/>
  <c r="H88" i="6" s="1"/>
  <c r="D88" i="6"/>
  <c r="C88" i="6"/>
  <c r="I87" i="6"/>
  <c r="F87" i="6"/>
  <c r="F89" i="6" s="1"/>
  <c r="E87" i="6"/>
  <c r="E89" i="6" s="1"/>
  <c r="I86" i="6"/>
  <c r="H86" i="6"/>
  <c r="G86" i="6"/>
  <c r="I85" i="6"/>
  <c r="H85" i="6"/>
  <c r="G85" i="6"/>
  <c r="I84" i="6"/>
  <c r="H84" i="6"/>
  <c r="G84" i="6"/>
  <c r="F83" i="6"/>
  <c r="H83" i="6" s="1"/>
  <c r="E83" i="6"/>
  <c r="G83" i="6" s="1"/>
  <c r="D83" i="6"/>
  <c r="C83" i="6"/>
  <c r="I83" i="6" s="1"/>
  <c r="I82" i="6"/>
  <c r="H82" i="6"/>
  <c r="G82" i="6"/>
  <c r="I81" i="6"/>
  <c r="H81" i="6"/>
  <c r="G81" i="6"/>
  <c r="I80" i="6"/>
  <c r="H80" i="6"/>
  <c r="G80" i="6"/>
  <c r="I79" i="6"/>
  <c r="H79" i="6"/>
  <c r="G79" i="6"/>
  <c r="I78" i="6"/>
  <c r="H78" i="6"/>
  <c r="G78" i="6"/>
  <c r="I77" i="6"/>
  <c r="H77" i="6"/>
  <c r="G77" i="6"/>
  <c r="I76" i="6"/>
  <c r="H76" i="6"/>
  <c r="G76" i="6"/>
  <c r="I75" i="6"/>
  <c r="H75" i="6"/>
  <c r="G75" i="6"/>
  <c r="I74" i="6"/>
  <c r="H74" i="6"/>
  <c r="G74" i="6"/>
  <c r="F73" i="6"/>
  <c r="H73" i="6" s="1"/>
  <c r="E73" i="6"/>
  <c r="G73" i="6" s="1"/>
  <c r="D73" i="6"/>
  <c r="C73" i="6"/>
  <c r="I73" i="6" s="1"/>
  <c r="I72" i="6"/>
  <c r="H72" i="6"/>
  <c r="G72" i="6"/>
  <c r="I71" i="6"/>
  <c r="H71" i="6"/>
  <c r="G71" i="6"/>
  <c r="I70" i="6"/>
  <c r="H70" i="6"/>
  <c r="G70" i="6"/>
  <c r="I69" i="6"/>
  <c r="H69" i="6"/>
  <c r="G69" i="6"/>
  <c r="I68" i="6"/>
  <c r="H68" i="6"/>
  <c r="G68" i="6"/>
  <c r="I67" i="6"/>
  <c r="H67" i="6"/>
  <c r="G67" i="6"/>
  <c r="I66" i="6"/>
  <c r="H66" i="6"/>
  <c r="G66" i="6"/>
  <c r="I65" i="6"/>
  <c r="H65" i="6"/>
  <c r="G65" i="6"/>
  <c r="I64" i="6"/>
  <c r="H64" i="6"/>
  <c r="G64" i="6"/>
  <c r="I63" i="6"/>
  <c r="H63" i="6"/>
  <c r="G63" i="6"/>
  <c r="F62" i="6"/>
  <c r="H62" i="6" s="1"/>
  <c r="E62" i="6"/>
  <c r="D62" i="6"/>
  <c r="C62" i="6"/>
  <c r="F60" i="6"/>
  <c r="H60" i="6" s="1"/>
  <c r="D60" i="6"/>
  <c r="D61" i="6" s="1"/>
  <c r="F59" i="6"/>
  <c r="H59" i="6" s="1"/>
  <c r="E59" i="6"/>
  <c r="G59" i="6" s="1"/>
  <c r="D59" i="6"/>
  <c r="C59" i="6"/>
  <c r="I59" i="6" s="1"/>
  <c r="I58" i="6"/>
  <c r="H58" i="6"/>
  <c r="G58" i="6"/>
  <c r="I57" i="6"/>
  <c r="H57" i="6"/>
  <c r="G57" i="6"/>
  <c r="I55" i="6"/>
  <c r="H55" i="6"/>
  <c r="G55" i="6"/>
  <c r="I54" i="6"/>
  <c r="H54" i="6"/>
  <c r="G54" i="6"/>
  <c r="I51" i="6"/>
  <c r="H51" i="6"/>
  <c r="G51" i="6"/>
  <c r="I50" i="6"/>
  <c r="H50" i="6"/>
  <c r="G50" i="6"/>
  <c r="I49" i="6"/>
  <c r="H49" i="6"/>
  <c r="G49" i="6"/>
  <c r="F48" i="6"/>
  <c r="F52" i="6" s="1"/>
  <c r="E48" i="6"/>
  <c r="E52" i="6" s="1"/>
  <c r="D48" i="6"/>
  <c r="D52" i="6" s="1"/>
  <c r="C48" i="6"/>
  <c r="C52" i="6" s="1"/>
  <c r="I47" i="6"/>
  <c r="H47" i="6"/>
  <c r="G47" i="6"/>
  <c r="I46" i="6"/>
  <c r="H46" i="6"/>
  <c r="G46" i="6"/>
  <c r="I45" i="6"/>
  <c r="H45" i="6"/>
  <c r="G45" i="6"/>
  <c r="I44" i="6"/>
  <c r="H44" i="6"/>
  <c r="G44" i="6"/>
  <c r="I43" i="6"/>
  <c r="H43" i="6"/>
  <c r="G43" i="6"/>
  <c r="I42" i="6"/>
  <c r="H42" i="6"/>
  <c r="G42" i="6"/>
  <c r="I40" i="6"/>
  <c r="H40" i="6"/>
  <c r="G40" i="6"/>
  <c r="I39" i="6"/>
  <c r="H39" i="6"/>
  <c r="G39" i="6"/>
  <c r="I38" i="6"/>
  <c r="H38" i="6"/>
  <c r="G38" i="6"/>
  <c r="I37" i="6"/>
  <c r="H37" i="6"/>
  <c r="G37" i="6"/>
  <c r="I36" i="6"/>
  <c r="H36" i="6"/>
  <c r="G36" i="6"/>
  <c r="F35" i="6"/>
  <c r="H35" i="6" s="1"/>
  <c r="E35" i="6"/>
  <c r="D35" i="6"/>
  <c r="C35" i="6"/>
  <c r="I34" i="6"/>
  <c r="H34" i="6"/>
  <c r="G34" i="6"/>
  <c r="I33" i="6"/>
  <c r="H33" i="6"/>
  <c r="G33" i="6"/>
  <c r="I32" i="6"/>
  <c r="H32" i="6"/>
  <c r="G32" i="6"/>
  <c r="I31" i="6"/>
  <c r="H31" i="6"/>
  <c r="G31" i="6"/>
  <c r="I30" i="6"/>
  <c r="H30" i="6"/>
  <c r="G30" i="6"/>
  <c r="I29" i="6"/>
  <c r="H29" i="6"/>
  <c r="G29" i="6"/>
  <c r="I28" i="6"/>
  <c r="H28" i="6"/>
  <c r="G28" i="6"/>
  <c r="I27" i="6"/>
  <c r="H27" i="6"/>
  <c r="G27" i="6"/>
  <c r="I26" i="6"/>
  <c r="H26" i="6"/>
  <c r="G26" i="6"/>
  <c r="I25" i="6"/>
  <c r="H25" i="6"/>
  <c r="G25" i="6"/>
  <c r="F23" i="6"/>
  <c r="H23" i="6" s="1"/>
  <c r="E23" i="6"/>
  <c r="G23" i="6" s="1"/>
  <c r="D23" i="6"/>
  <c r="C23" i="6"/>
  <c r="I23" i="6" s="1"/>
  <c r="I22" i="6"/>
  <c r="H22" i="6"/>
  <c r="G22" i="6"/>
  <c r="F21" i="6"/>
  <c r="H21" i="6" s="1"/>
  <c r="E21" i="6"/>
  <c r="G21" i="6" s="1"/>
  <c r="D21" i="6"/>
  <c r="C21" i="6"/>
  <c r="I21" i="6" s="1"/>
  <c r="I20" i="6"/>
  <c r="H20" i="6"/>
  <c r="G20" i="6"/>
  <c r="F19" i="6"/>
  <c r="H19" i="6" s="1"/>
  <c r="E19" i="6"/>
  <c r="G19" i="6" s="1"/>
  <c r="D19" i="6"/>
  <c r="C19" i="6"/>
  <c r="I19" i="6" s="1"/>
  <c r="I18" i="6"/>
  <c r="H18" i="6"/>
  <c r="G18" i="6"/>
  <c r="F16" i="6"/>
  <c r="H16" i="6" s="1"/>
  <c r="D16" i="6"/>
  <c r="F15" i="6"/>
  <c r="F17" i="6" s="1"/>
  <c r="E15" i="6"/>
  <c r="E17" i="6" s="1"/>
  <c r="D15" i="6"/>
  <c r="D17" i="6" s="1"/>
  <c r="C15" i="6"/>
  <c r="C17" i="6" s="1"/>
  <c r="I14" i="6"/>
  <c r="H14" i="6"/>
  <c r="G14" i="6"/>
  <c r="I13" i="6"/>
  <c r="H13" i="6"/>
  <c r="G13" i="6"/>
  <c r="I12" i="6"/>
  <c r="H12" i="6"/>
  <c r="G12" i="6"/>
  <c r="I11" i="6"/>
  <c r="H11" i="6"/>
  <c r="G11" i="6"/>
  <c r="I10" i="6"/>
  <c r="H10" i="6"/>
  <c r="G10" i="6"/>
  <c r="I9" i="6"/>
  <c r="H9" i="6"/>
  <c r="G9" i="6"/>
  <c r="I8" i="6"/>
  <c r="H8" i="6"/>
  <c r="G8" i="6"/>
  <c r="I7" i="6"/>
  <c r="H7" i="6"/>
  <c r="G7" i="6"/>
  <c r="F123" i="5"/>
  <c r="H123" i="5" s="1"/>
  <c r="E123" i="5"/>
  <c r="D123" i="5"/>
  <c r="C123" i="5"/>
  <c r="I122" i="5"/>
  <c r="H122" i="5"/>
  <c r="G122" i="5"/>
  <c r="F121" i="5"/>
  <c r="H121" i="5" s="1"/>
  <c r="E121" i="5"/>
  <c r="D121" i="5"/>
  <c r="C121" i="5"/>
  <c r="I120" i="5"/>
  <c r="H120" i="5"/>
  <c r="G120" i="5"/>
  <c r="I119" i="5"/>
  <c r="H119" i="5"/>
  <c r="G119" i="5"/>
  <c r="F118" i="5"/>
  <c r="H118" i="5" s="1"/>
  <c r="E118" i="5"/>
  <c r="G118" i="5" s="1"/>
  <c r="D118" i="5"/>
  <c r="C118" i="5"/>
  <c r="I118" i="5" s="1"/>
  <c r="I117" i="5"/>
  <c r="H117" i="5"/>
  <c r="G117" i="5"/>
  <c r="I116" i="5"/>
  <c r="H116" i="5"/>
  <c r="G116" i="5"/>
  <c r="F115" i="5"/>
  <c r="H115" i="5" s="1"/>
  <c r="E115" i="5"/>
  <c r="D115" i="5"/>
  <c r="C115" i="5"/>
  <c r="I114" i="5"/>
  <c r="H114" i="5"/>
  <c r="G114" i="5"/>
  <c r="I113" i="5"/>
  <c r="H113" i="5"/>
  <c r="G113" i="5"/>
  <c r="F112" i="5"/>
  <c r="H112" i="5" s="1"/>
  <c r="E112" i="5"/>
  <c r="G112" i="5" s="1"/>
  <c r="D112" i="5"/>
  <c r="C112" i="5"/>
  <c r="I112" i="5" s="1"/>
  <c r="I111" i="5"/>
  <c r="H111" i="5"/>
  <c r="G111" i="5"/>
  <c r="I110" i="5"/>
  <c r="H110" i="5"/>
  <c r="G110" i="5"/>
  <c r="F109" i="5"/>
  <c r="H109" i="5" s="1"/>
  <c r="E109" i="5"/>
  <c r="D109" i="5"/>
  <c r="C109" i="5"/>
  <c r="I108" i="5"/>
  <c r="H108" i="5"/>
  <c r="G108" i="5"/>
  <c r="F107" i="5"/>
  <c r="H107" i="5" s="1"/>
  <c r="E107" i="5"/>
  <c r="D107" i="5"/>
  <c r="C107" i="5"/>
  <c r="I106" i="5"/>
  <c r="H106" i="5"/>
  <c r="G106" i="5"/>
  <c r="I105" i="5"/>
  <c r="H105" i="5"/>
  <c r="G105" i="5"/>
  <c r="I104" i="5"/>
  <c r="H104" i="5"/>
  <c r="G104" i="5"/>
  <c r="I103" i="5"/>
  <c r="H103" i="5"/>
  <c r="G103" i="5"/>
  <c r="F102" i="5"/>
  <c r="H102" i="5" s="1"/>
  <c r="E102" i="5"/>
  <c r="G102" i="5" s="1"/>
  <c r="D102" i="5"/>
  <c r="C102" i="5"/>
  <c r="I102" i="5" s="1"/>
  <c r="F101" i="5"/>
  <c r="H101" i="5" s="1"/>
  <c r="E101" i="5"/>
  <c r="D101" i="5"/>
  <c r="C101" i="5"/>
  <c r="I100" i="5"/>
  <c r="H100" i="5"/>
  <c r="G100" i="5"/>
  <c r="F99" i="5"/>
  <c r="H99" i="5" s="1"/>
  <c r="E99" i="5"/>
  <c r="D99" i="5"/>
  <c r="C99" i="5"/>
  <c r="I98" i="5"/>
  <c r="H98" i="5"/>
  <c r="G98" i="5"/>
  <c r="I97" i="5"/>
  <c r="H97" i="5"/>
  <c r="G97" i="5"/>
  <c r="F96" i="5"/>
  <c r="H96" i="5" s="1"/>
  <c r="E96" i="5"/>
  <c r="G96" i="5" s="1"/>
  <c r="D96" i="5"/>
  <c r="C96" i="5"/>
  <c r="I96" i="5" s="1"/>
  <c r="I95" i="5"/>
  <c r="H95" i="5"/>
  <c r="G95" i="5"/>
  <c r="F94" i="5"/>
  <c r="H94" i="5" s="1"/>
  <c r="E94" i="5"/>
  <c r="G94" i="5" s="1"/>
  <c r="D94" i="5"/>
  <c r="C94" i="5"/>
  <c r="I94" i="5" s="1"/>
  <c r="I93" i="5"/>
  <c r="H93" i="5"/>
  <c r="G93" i="5"/>
  <c r="I92" i="5"/>
  <c r="H92" i="5"/>
  <c r="G92" i="5"/>
  <c r="F91" i="5"/>
  <c r="H91" i="5" s="1"/>
  <c r="E91" i="5"/>
  <c r="D91" i="5"/>
  <c r="C91" i="5"/>
  <c r="I90" i="5"/>
  <c r="H90" i="5"/>
  <c r="G90" i="5"/>
  <c r="D89" i="5"/>
  <c r="C89" i="5"/>
  <c r="E88" i="5"/>
  <c r="D88" i="5"/>
  <c r="C88" i="5"/>
  <c r="F87" i="5"/>
  <c r="F89" i="5" s="1"/>
  <c r="E87" i="5"/>
  <c r="E89" i="5" s="1"/>
  <c r="I86" i="5"/>
  <c r="H86" i="5"/>
  <c r="G86" i="5"/>
  <c r="I85" i="5"/>
  <c r="H85" i="5"/>
  <c r="G85" i="5"/>
  <c r="I84" i="5"/>
  <c r="H84" i="5"/>
  <c r="G84" i="5"/>
  <c r="F83" i="5"/>
  <c r="H83" i="5" s="1"/>
  <c r="E83" i="5"/>
  <c r="D83" i="5"/>
  <c r="C83" i="5"/>
  <c r="I82" i="5"/>
  <c r="H82" i="5"/>
  <c r="G82" i="5"/>
  <c r="I81" i="5"/>
  <c r="H81" i="5"/>
  <c r="G81" i="5"/>
  <c r="I80" i="5"/>
  <c r="H80" i="5"/>
  <c r="G80" i="5"/>
  <c r="I79" i="5"/>
  <c r="H79" i="5"/>
  <c r="G79" i="5"/>
  <c r="I78" i="5"/>
  <c r="H78" i="5"/>
  <c r="G78" i="5"/>
  <c r="I77" i="5"/>
  <c r="H77" i="5"/>
  <c r="G77" i="5"/>
  <c r="I76" i="5"/>
  <c r="H76" i="5"/>
  <c r="G76" i="5"/>
  <c r="I75" i="5"/>
  <c r="H75" i="5"/>
  <c r="G75" i="5"/>
  <c r="I74" i="5"/>
  <c r="H74" i="5"/>
  <c r="G74" i="5"/>
  <c r="F73" i="5"/>
  <c r="H73" i="5" s="1"/>
  <c r="E73" i="5"/>
  <c r="D73" i="5"/>
  <c r="D60" i="5" s="1"/>
  <c r="D61" i="5" s="1"/>
  <c r="C73" i="5"/>
  <c r="I72" i="5"/>
  <c r="H72" i="5"/>
  <c r="G72" i="5"/>
  <c r="I71" i="5"/>
  <c r="H71" i="5"/>
  <c r="G71" i="5"/>
  <c r="I70" i="5"/>
  <c r="H70" i="5"/>
  <c r="G70" i="5"/>
  <c r="I69" i="5"/>
  <c r="H69" i="5"/>
  <c r="G69" i="5"/>
  <c r="I68" i="5"/>
  <c r="H68" i="5"/>
  <c r="G68" i="5"/>
  <c r="I67" i="5"/>
  <c r="H67" i="5"/>
  <c r="G67" i="5"/>
  <c r="I66" i="5"/>
  <c r="H66" i="5"/>
  <c r="G66" i="5"/>
  <c r="I65" i="5"/>
  <c r="H65" i="5"/>
  <c r="G65" i="5"/>
  <c r="I64" i="5"/>
  <c r="H64" i="5"/>
  <c r="G64" i="5"/>
  <c r="I63" i="5"/>
  <c r="H63" i="5"/>
  <c r="G63" i="5"/>
  <c r="F62" i="5"/>
  <c r="H62" i="5" s="1"/>
  <c r="E62" i="5"/>
  <c r="G62" i="5" s="1"/>
  <c r="D62" i="5"/>
  <c r="C62" i="5"/>
  <c r="I62" i="5" s="1"/>
  <c r="E60" i="5"/>
  <c r="E61" i="5" s="1"/>
  <c r="C60" i="5"/>
  <c r="C61" i="5" s="1"/>
  <c r="F59" i="5"/>
  <c r="H59" i="5" s="1"/>
  <c r="E59" i="5"/>
  <c r="D59" i="5"/>
  <c r="C59" i="5"/>
  <c r="I58" i="5"/>
  <c r="H58" i="5"/>
  <c r="G58" i="5"/>
  <c r="I57" i="5"/>
  <c r="H57" i="5"/>
  <c r="G57" i="5"/>
  <c r="I55" i="5"/>
  <c r="H55" i="5"/>
  <c r="G55" i="5"/>
  <c r="I54" i="5"/>
  <c r="H54" i="5"/>
  <c r="G54" i="5"/>
  <c r="I51" i="5"/>
  <c r="H51" i="5"/>
  <c r="G51" i="5"/>
  <c r="I50" i="5"/>
  <c r="H50" i="5"/>
  <c r="G50" i="5"/>
  <c r="I49" i="5"/>
  <c r="H49" i="5"/>
  <c r="G49" i="5"/>
  <c r="F48" i="5"/>
  <c r="F52" i="5" s="1"/>
  <c r="E48" i="5"/>
  <c r="E52" i="5" s="1"/>
  <c r="D48" i="5"/>
  <c r="D52" i="5" s="1"/>
  <c r="C48" i="5"/>
  <c r="C52" i="5" s="1"/>
  <c r="I47" i="5"/>
  <c r="H47" i="5"/>
  <c r="G47" i="5"/>
  <c r="I46" i="5"/>
  <c r="H46" i="5"/>
  <c r="G46" i="5"/>
  <c r="I45" i="5"/>
  <c r="H45" i="5"/>
  <c r="G45" i="5"/>
  <c r="I44" i="5"/>
  <c r="H44" i="5"/>
  <c r="G44" i="5"/>
  <c r="I43" i="5"/>
  <c r="H43" i="5"/>
  <c r="G43" i="5"/>
  <c r="I42" i="5"/>
  <c r="H42" i="5"/>
  <c r="G42" i="5"/>
  <c r="I41" i="5"/>
  <c r="H41" i="5"/>
  <c r="G41" i="5"/>
  <c r="I40" i="5"/>
  <c r="H40" i="5"/>
  <c r="G40" i="5"/>
  <c r="I39" i="5"/>
  <c r="H39" i="5"/>
  <c r="G39" i="5"/>
  <c r="I38" i="5"/>
  <c r="H38" i="5"/>
  <c r="G38" i="5"/>
  <c r="I37" i="5"/>
  <c r="H37" i="5"/>
  <c r="G37" i="5"/>
  <c r="I36" i="5"/>
  <c r="H36" i="5"/>
  <c r="G36" i="5"/>
  <c r="F35" i="5"/>
  <c r="H35" i="5" s="1"/>
  <c r="E35" i="5"/>
  <c r="D35" i="5"/>
  <c r="C35" i="5"/>
  <c r="I34" i="5"/>
  <c r="H34" i="5"/>
  <c r="G34" i="5"/>
  <c r="I33" i="5"/>
  <c r="H33" i="5"/>
  <c r="G33" i="5"/>
  <c r="I32" i="5"/>
  <c r="H32" i="5"/>
  <c r="G32" i="5"/>
  <c r="I31" i="5"/>
  <c r="H31" i="5"/>
  <c r="G31" i="5"/>
  <c r="I30" i="5"/>
  <c r="H30" i="5"/>
  <c r="G30" i="5"/>
  <c r="I29" i="5"/>
  <c r="H29" i="5"/>
  <c r="G29" i="5"/>
  <c r="I28" i="5"/>
  <c r="H28" i="5"/>
  <c r="G28" i="5"/>
  <c r="I27" i="5"/>
  <c r="H27" i="5"/>
  <c r="G27" i="5"/>
  <c r="I26" i="5"/>
  <c r="H26" i="5"/>
  <c r="G26" i="5"/>
  <c r="I25" i="5"/>
  <c r="H25" i="5"/>
  <c r="G25" i="5"/>
  <c r="F23" i="5"/>
  <c r="H23" i="5" s="1"/>
  <c r="E23" i="5"/>
  <c r="G23" i="5" s="1"/>
  <c r="D23" i="5"/>
  <c r="C23" i="5"/>
  <c r="I23" i="5" s="1"/>
  <c r="I22" i="5"/>
  <c r="H22" i="5"/>
  <c r="G22" i="5"/>
  <c r="F21" i="5"/>
  <c r="H21" i="5" s="1"/>
  <c r="E21" i="5"/>
  <c r="G21" i="5" s="1"/>
  <c r="D21" i="5"/>
  <c r="C21" i="5"/>
  <c r="I21" i="5" s="1"/>
  <c r="I20" i="5"/>
  <c r="H20" i="5"/>
  <c r="G20" i="5"/>
  <c r="F19" i="5"/>
  <c r="H19" i="5" s="1"/>
  <c r="E19" i="5"/>
  <c r="G19" i="5" s="1"/>
  <c r="D19" i="5"/>
  <c r="C19" i="5"/>
  <c r="I19" i="5" s="1"/>
  <c r="I18" i="5"/>
  <c r="H18" i="5"/>
  <c r="G18" i="5"/>
  <c r="F16" i="5"/>
  <c r="H16" i="5" s="1"/>
  <c r="D16" i="5"/>
  <c r="F15" i="5"/>
  <c r="F17" i="5" s="1"/>
  <c r="E15" i="5"/>
  <c r="E17" i="5" s="1"/>
  <c r="D15" i="5"/>
  <c r="D17" i="5" s="1"/>
  <c r="C15" i="5"/>
  <c r="C17" i="5" s="1"/>
  <c r="I14" i="5"/>
  <c r="H14" i="5"/>
  <c r="G14" i="5"/>
  <c r="I13" i="5"/>
  <c r="H13" i="5"/>
  <c r="G13" i="5"/>
  <c r="I12" i="5"/>
  <c r="H12" i="5"/>
  <c r="G12" i="5"/>
  <c r="I11" i="5"/>
  <c r="H11" i="5"/>
  <c r="G11" i="5"/>
  <c r="I10" i="5"/>
  <c r="H10" i="5"/>
  <c r="G10" i="5"/>
  <c r="I9" i="5"/>
  <c r="H9" i="5"/>
  <c r="G9" i="5"/>
  <c r="I8" i="5"/>
  <c r="H8" i="5"/>
  <c r="G8" i="5"/>
  <c r="I7" i="5"/>
  <c r="H7" i="5"/>
  <c r="G7" i="5"/>
  <c r="F123" i="4"/>
  <c r="H123" i="4" s="1"/>
  <c r="E123" i="4"/>
  <c r="D123" i="4"/>
  <c r="C123" i="4"/>
  <c r="I122" i="4"/>
  <c r="H122" i="4"/>
  <c r="G122" i="4"/>
  <c r="F121" i="4"/>
  <c r="H121" i="4" s="1"/>
  <c r="E121" i="4"/>
  <c r="D121" i="4"/>
  <c r="C121" i="4"/>
  <c r="I120" i="4"/>
  <c r="H120" i="4"/>
  <c r="G120" i="4"/>
  <c r="I119" i="4"/>
  <c r="H119" i="4"/>
  <c r="G119" i="4"/>
  <c r="F118" i="4"/>
  <c r="H118" i="4" s="1"/>
  <c r="E118" i="4"/>
  <c r="G118" i="4" s="1"/>
  <c r="D118" i="4"/>
  <c r="C118" i="4"/>
  <c r="I118" i="4" s="1"/>
  <c r="I117" i="4"/>
  <c r="H117" i="4"/>
  <c r="G117" i="4"/>
  <c r="I116" i="4"/>
  <c r="H116" i="4"/>
  <c r="G116" i="4"/>
  <c r="F115" i="4"/>
  <c r="H115" i="4" s="1"/>
  <c r="E115" i="4"/>
  <c r="D115" i="4"/>
  <c r="C115" i="4"/>
  <c r="I114" i="4"/>
  <c r="H114" i="4"/>
  <c r="G114" i="4"/>
  <c r="I113" i="4"/>
  <c r="H113" i="4"/>
  <c r="G113" i="4"/>
  <c r="F112" i="4"/>
  <c r="H112" i="4" s="1"/>
  <c r="E112" i="4"/>
  <c r="G112" i="4" s="1"/>
  <c r="D112" i="4"/>
  <c r="C112" i="4"/>
  <c r="I112" i="4" s="1"/>
  <c r="I111" i="4"/>
  <c r="H111" i="4"/>
  <c r="G111" i="4"/>
  <c r="I110" i="4"/>
  <c r="H110" i="4"/>
  <c r="G110" i="4"/>
  <c r="F109" i="4"/>
  <c r="H109" i="4" s="1"/>
  <c r="E109" i="4"/>
  <c r="D109" i="4"/>
  <c r="C109" i="4"/>
  <c r="I108" i="4"/>
  <c r="H108" i="4"/>
  <c r="G108" i="4"/>
  <c r="F107" i="4"/>
  <c r="H107" i="4" s="1"/>
  <c r="E107" i="4"/>
  <c r="D107" i="4"/>
  <c r="C107" i="4"/>
  <c r="I106" i="4"/>
  <c r="H106" i="4"/>
  <c r="G106" i="4"/>
  <c r="I105" i="4"/>
  <c r="H105" i="4"/>
  <c r="G105" i="4"/>
  <c r="I104" i="4"/>
  <c r="H104" i="4"/>
  <c r="G104" i="4"/>
  <c r="I103" i="4"/>
  <c r="H103" i="4"/>
  <c r="G103" i="4"/>
  <c r="F102" i="4"/>
  <c r="H102" i="4" s="1"/>
  <c r="E102" i="4"/>
  <c r="G102" i="4" s="1"/>
  <c r="D102" i="4"/>
  <c r="C102" i="4"/>
  <c r="I102" i="4" s="1"/>
  <c r="F101" i="4"/>
  <c r="H101" i="4" s="1"/>
  <c r="E101" i="4"/>
  <c r="D101" i="4"/>
  <c r="C101" i="4"/>
  <c r="I100" i="4"/>
  <c r="H100" i="4"/>
  <c r="G100" i="4"/>
  <c r="F99" i="4"/>
  <c r="H99" i="4" s="1"/>
  <c r="E99" i="4"/>
  <c r="D99" i="4"/>
  <c r="C99" i="4"/>
  <c r="I98" i="4"/>
  <c r="H98" i="4"/>
  <c r="G98" i="4"/>
  <c r="I97" i="4"/>
  <c r="H97" i="4"/>
  <c r="G97" i="4"/>
  <c r="F96" i="4"/>
  <c r="H96" i="4" s="1"/>
  <c r="E96" i="4"/>
  <c r="G96" i="4" s="1"/>
  <c r="D96" i="4"/>
  <c r="C96" i="4"/>
  <c r="I96" i="4" s="1"/>
  <c r="I95" i="4"/>
  <c r="H95" i="4"/>
  <c r="G95" i="4"/>
  <c r="F94" i="4"/>
  <c r="H94" i="4" s="1"/>
  <c r="E94" i="4"/>
  <c r="G94" i="4" s="1"/>
  <c r="D94" i="4"/>
  <c r="C94" i="4"/>
  <c r="I94" i="4" s="1"/>
  <c r="I93" i="4"/>
  <c r="H93" i="4"/>
  <c r="G93" i="4"/>
  <c r="I92" i="4"/>
  <c r="H92" i="4"/>
  <c r="G92" i="4"/>
  <c r="F91" i="4"/>
  <c r="H91" i="4" s="1"/>
  <c r="E91" i="4"/>
  <c r="D91" i="4"/>
  <c r="C91" i="4"/>
  <c r="I90" i="4"/>
  <c r="H90" i="4"/>
  <c r="G90" i="4"/>
  <c r="D89" i="4"/>
  <c r="C89" i="4"/>
  <c r="E88" i="4"/>
  <c r="D88" i="4"/>
  <c r="C88" i="4"/>
  <c r="F87" i="4"/>
  <c r="F89" i="4" s="1"/>
  <c r="E87" i="4"/>
  <c r="E89" i="4" s="1"/>
  <c r="I86" i="4"/>
  <c r="H86" i="4"/>
  <c r="G86" i="4"/>
  <c r="I85" i="4"/>
  <c r="H85" i="4"/>
  <c r="G85" i="4"/>
  <c r="I84" i="4"/>
  <c r="H84" i="4"/>
  <c r="G84" i="4"/>
  <c r="F83" i="4"/>
  <c r="H83" i="4" s="1"/>
  <c r="E83" i="4"/>
  <c r="D83" i="4"/>
  <c r="C83" i="4"/>
  <c r="I82" i="4"/>
  <c r="H82" i="4"/>
  <c r="G82" i="4"/>
  <c r="I81" i="4"/>
  <c r="H81" i="4"/>
  <c r="G81" i="4"/>
  <c r="I80" i="4"/>
  <c r="H80" i="4"/>
  <c r="G80" i="4"/>
  <c r="I79" i="4"/>
  <c r="H79" i="4"/>
  <c r="G79" i="4"/>
  <c r="I78" i="4"/>
  <c r="H78" i="4"/>
  <c r="G78" i="4"/>
  <c r="I77" i="4"/>
  <c r="H77" i="4"/>
  <c r="G77" i="4"/>
  <c r="I76" i="4"/>
  <c r="H76" i="4"/>
  <c r="G76" i="4"/>
  <c r="I75" i="4"/>
  <c r="H75" i="4"/>
  <c r="G75" i="4"/>
  <c r="I74" i="4"/>
  <c r="H74" i="4"/>
  <c r="G74" i="4"/>
  <c r="F73" i="4"/>
  <c r="H73" i="4" s="1"/>
  <c r="E73" i="4"/>
  <c r="D73" i="4"/>
  <c r="D60" i="4" s="1"/>
  <c r="D61" i="4" s="1"/>
  <c r="C73" i="4"/>
  <c r="I72" i="4"/>
  <c r="H72" i="4"/>
  <c r="G72" i="4"/>
  <c r="I71" i="4"/>
  <c r="H71" i="4"/>
  <c r="G71" i="4"/>
  <c r="I70" i="4"/>
  <c r="H70" i="4"/>
  <c r="G70" i="4"/>
  <c r="I69" i="4"/>
  <c r="H69" i="4"/>
  <c r="G69" i="4"/>
  <c r="I68" i="4"/>
  <c r="H68" i="4"/>
  <c r="G68" i="4"/>
  <c r="I67" i="4"/>
  <c r="H67" i="4"/>
  <c r="G67" i="4"/>
  <c r="I66" i="4"/>
  <c r="H66" i="4"/>
  <c r="G66" i="4"/>
  <c r="I65" i="4"/>
  <c r="H65" i="4"/>
  <c r="G65" i="4"/>
  <c r="I64" i="4"/>
  <c r="H64" i="4"/>
  <c r="G64" i="4"/>
  <c r="I63" i="4"/>
  <c r="H63" i="4"/>
  <c r="G63" i="4"/>
  <c r="F62" i="4"/>
  <c r="H62" i="4" s="1"/>
  <c r="E62" i="4"/>
  <c r="G62" i="4" s="1"/>
  <c r="D62" i="4"/>
  <c r="C62" i="4"/>
  <c r="I62" i="4" s="1"/>
  <c r="E60" i="4"/>
  <c r="E61" i="4" s="1"/>
  <c r="C60" i="4"/>
  <c r="C61" i="4" s="1"/>
  <c r="F59" i="4"/>
  <c r="H59" i="4" s="1"/>
  <c r="E59" i="4"/>
  <c r="D59" i="4"/>
  <c r="C59" i="4"/>
  <c r="I58" i="4"/>
  <c r="H58" i="4"/>
  <c r="G58" i="4"/>
  <c r="I57" i="4"/>
  <c r="H57" i="4"/>
  <c r="G57" i="4"/>
  <c r="I55" i="4"/>
  <c r="H55" i="4"/>
  <c r="G55" i="4"/>
  <c r="I54" i="4"/>
  <c r="H54" i="4"/>
  <c r="G54" i="4"/>
  <c r="I51" i="4"/>
  <c r="H51" i="4"/>
  <c r="G51" i="4"/>
  <c r="I50" i="4"/>
  <c r="H50" i="4"/>
  <c r="G50" i="4"/>
  <c r="I49" i="4"/>
  <c r="H49" i="4"/>
  <c r="G49" i="4"/>
  <c r="F48" i="4"/>
  <c r="F52" i="4" s="1"/>
  <c r="E48" i="4"/>
  <c r="E52" i="4" s="1"/>
  <c r="D48" i="4"/>
  <c r="D52" i="4" s="1"/>
  <c r="C48" i="4"/>
  <c r="C52" i="4" s="1"/>
  <c r="I47" i="4"/>
  <c r="H47" i="4"/>
  <c r="G47" i="4"/>
  <c r="I46" i="4"/>
  <c r="H46" i="4"/>
  <c r="G46" i="4"/>
  <c r="I45" i="4"/>
  <c r="H45" i="4"/>
  <c r="G45" i="4"/>
  <c r="I44" i="4"/>
  <c r="H44" i="4"/>
  <c r="G44" i="4"/>
  <c r="I43" i="4"/>
  <c r="H43" i="4"/>
  <c r="G43" i="4"/>
  <c r="I42" i="4"/>
  <c r="H42" i="4"/>
  <c r="G42" i="4"/>
  <c r="I41" i="4"/>
  <c r="H41" i="4"/>
  <c r="G41" i="4"/>
  <c r="I40" i="4"/>
  <c r="H40" i="4"/>
  <c r="G40" i="4"/>
  <c r="I39" i="4"/>
  <c r="H39" i="4"/>
  <c r="G39" i="4"/>
  <c r="I38" i="4"/>
  <c r="H38" i="4"/>
  <c r="G38" i="4"/>
  <c r="I37" i="4"/>
  <c r="H37" i="4"/>
  <c r="G37" i="4"/>
  <c r="I36" i="4"/>
  <c r="H36" i="4"/>
  <c r="G36" i="4"/>
  <c r="F35" i="4"/>
  <c r="H35" i="4" s="1"/>
  <c r="E35" i="4"/>
  <c r="D35" i="4"/>
  <c r="C35" i="4"/>
  <c r="I34" i="4"/>
  <c r="H34" i="4"/>
  <c r="G34" i="4"/>
  <c r="I33" i="4"/>
  <c r="H33" i="4"/>
  <c r="G33" i="4"/>
  <c r="I32" i="4"/>
  <c r="H32" i="4"/>
  <c r="G32" i="4"/>
  <c r="I31" i="4"/>
  <c r="H31" i="4"/>
  <c r="G31" i="4"/>
  <c r="I30" i="4"/>
  <c r="H30" i="4"/>
  <c r="G30" i="4"/>
  <c r="I29" i="4"/>
  <c r="H29" i="4"/>
  <c r="G29" i="4"/>
  <c r="I28" i="4"/>
  <c r="H28" i="4"/>
  <c r="G28" i="4"/>
  <c r="I27" i="4"/>
  <c r="H27" i="4"/>
  <c r="G27" i="4"/>
  <c r="I26" i="4"/>
  <c r="H26" i="4"/>
  <c r="G26" i="4"/>
  <c r="I25" i="4"/>
  <c r="H25" i="4"/>
  <c r="G25" i="4"/>
  <c r="F23" i="4"/>
  <c r="H23" i="4" s="1"/>
  <c r="E23" i="4"/>
  <c r="G23" i="4" s="1"/>
  <c r="D23" i="4"/>
  <c r="C23" i="4"/>
  <c r="I23" i="4" s="1"/>
  <c r="I22" i="4"/>
  <c r="H22" i="4"/>
  <c r="G22" i="4"/>
  <c r="F21" i="4"/>
  <c r="H21" i="4" s="1"/>
  <c r="E21" i="4"/>
  <c r="G21" i="4" s="1"/>
  <c r="D21" i="4"/>
  <c r="C21" i="4"/>
  <c r="I21" i="4" s="1"/>
  <c r="I20" i="4"/>
  <c r="H20" i="4"/>
  <c r="G20" i="4"/>
  <c r="F19" i="4"/>
  <c r="H19" i="4" s="1"/>
  <c r="E19" i="4"/>
  <c r="G19" i="4" s="1"/>
  <c r="D19" i="4"/>
  <c r="C19" i="4"/>
  <c r="I19" i="4" s="1"/>
  <c r="I18" i="4"/>
  <c r="H18" i="4"/>
  <c r="G18" i="4"/>
  <c r="F16" i="4"/>
  <c r="H16" i="4" s="1"/>
  <c r="D16" i="4"/>
  <c r="F15" i="4"/>
  <c r="F17" i="4" s="1"/>
  <c r="E15" i="4"/>
  <c r="E17" i="4" s="1"/>
  <c r="D15" i="4"/>
  <c r="D17" i="4" s="1"/>
  <c r="C15" i="4"/>
  <c r="C17" i="4" s="1"/>
  <c r="I14" i="4"/>
  <c r="H14" i="4"/>
  <c r="G14" i="4"/>
  <c r="I13" i="4"/>
  <c r="H13" i="4"/>
  <c r="G13" i="4"/>
  <c r="I12" i="4"/>
  <c r="H12" i="4"/>
  <c r="G12" i="4"/>
  <c r="I11" i="4"/>
  <c r="H11" i="4"/>
  <c r="G11" i="4"/>
  <c r="I10" i="4"/>
  <c r="H10" i="4"/>
  <c r="G10" i="4"/>
  <c r="I9" i="4"/>
  <c r="H9" i="4"/>
  <c r="G9" i="4"/>
  <c r="I8" i="4"/>
  <c r="H8" i="4"/>
  <c r="G8" i="4"/>
  <c r="I7" i="4"/>
  <c r="H7" i="4"/>
  <c r="G7" i="4"/>
  <c r="F123" i="3"/>
  <c r="H123" i="3" s="1"/>
  <c r="E123" i="3"/>
  <c r="D123" i="3"/>
  <c r="C123" i="3"/>
  <c r="I122" i="3"/>
  <c r="H122" i="3"/>
  <c r="G122" i="3"/>
  <c r="F121" i="3"/>
  <c r="H121" i="3" s="1"/>
  <c r="E121" i="3"/>
  <c r="D121" i="3"/>
  <c r="C121" i="3"/>
  <c r="I120" i="3"/>
  <c r="H120" i="3"/>
  <c r="G120" i="3"/>
  <c r="I119" i="3"/>
  <c r="H119" i="3"/>
  <c r="G119" i="3"/>
  <c r="F118" i="3"/>
  <c r="H118" i="3" s="1"/>
  <c r="E118" i="3"/>
  <c r="G118" i="3" s="1"/>
  <c r="D118" i="3"/>
  <c r="C118" i="3"/>
  <c r="I118" i="3" s="1"/>
  <c r="I117" i="3"/>
  <c r="H117" i="3"/>
  <c r="G117" i="3"/>
  <c r="I116" i="3"/>
  <c r="H116" i="3"/>
  <c r="G116" i="3"/>
  <c r="F115" i="3"/>
  <c r="H115" i="3" s="1"/>
  <c r="E115" i="3"/>
  <c r="D115" i="3"/>
  <c r="C115" i="3"/>
  <c r="I114" i="3"/>
  <c r="H114" i="3"/>
  <c r="G114" i="3"/>
  <c r="I113" i="3"/>
  <c r="H113" i="3"/>
  <c r="G113" i="3"/>
  <c r="F112" i="3"/>
  <c r="H112" i="3" s="1"/>
  <c r="E112" i="3"/>
  <c r="G112" i="3" s="1"/>
  <c r="D112" i="3"/>
  <c r="C112" i="3"/>
  <c r="I112" i="3" s="1"/>
  <c r="I111" i="3"/>
  <c r="H111" i="3"/>
  <c r="G111" i="3"/>
  <c r="I110" i="3"/>
  <c r="H110" i="3"/>
  <c r="G110" i="3"/>
  <c r="F109" i="3"/>
  <c r="H109" i="3" s="1"/>
  <c r="E109" i="3"/>
  <c r="D109" i="3"/>
  <c r="C109" i="3"/>
  <c r="I108" i="3"/>
  <c r="H108" i="3"/>
  <c r="G108" i="3"/>
  <c r="F107" i="3"/>
  <c r="H107" i="3" s="1"/>
  <c r="E107" i="3"/>
  <c r="D107" i="3"/>
  <c r="C107" i="3"/>
  <c r="I106" i="3"/>
  <c r="H106" i="3"/>
  <c r="G106" i="3"/>
  <c r="I105" i="3"/>
  <c r="H105" i="3"/>
  <c r="G105" i="3"/>
  <c r="I104" i="3"/>
  <c r="H104" i="3"/>
  <c r="G104" i="3"/>
  <c r="I103" i="3"/>
  <c r="H103" i="3"/>
  <c r="G103" i="3"/>
  <c r="F102" i="3"/>
  <c r="H102" i="3" s="1"/>
  <c r="E102" i="3"/>
  <c r="G102" i="3" s="1"/>
  <c r="D102" i="3"/>
  <c r="C102" i="3"/>
  <c r="I102" i="3" s="1"/>
  <c r="F101" i="3"/>
  <c r="H101" i="3" s="1"/>
  <c r="E101" i="3"/>
  <c r="D101" i="3"/>
  <c r="C101" i="3"/>
  <c r="I100" i="3"/>
  <c r="H100" i="3"/>
  <c r="G100" i="3"/>
  <c r="F99" i="3"/>
  <c r="H99" i="3" s="1"/>
  <c r="E99" i="3"/>
  <c r="D99" i="3"/>
  <c r="C99" i="3"/>
  <c r="I98" i="3"/>
  <c r="H98" i="3"/>
  <c r="G98" i="3"/>
  <c r="I97" i="3"/>
  <c r="H97" i="3"/>
  <c r="G97" i="3"/>
  <c r="F96" i="3"/>
  <c r="H96" i="3" s="1"/>
  <c r="E96" i="3"/>
  <c r="G96" i="3" s="1"/>
  <c r="D96" i="3"/>
  <c r="C96" i="3"/>
  <c r="I96" i="3" s="1"/>
  <c r="I95" i="3"/>
  <c r="H95" i="3"/>
  <c r="G95" i="3"/>
  <c r="I94" i="3"/>
  <c r="F94" i="3"/>
  <c r="H94" i="3" s="1"/>
  <c r="E94" i="3"/>
  <c r="G94" i="3" s="1"/>
  <c r="D94" i="3"/>
  <c r="C94" i="3"/>
  <c r="I93" i="3"/>
  <c r="H93" i="3"/>
  <c r="G93" i="3"/>
  <c r="I92" i="3"/>
  <c r="H92" i="3"/>
  <c r="G92" i="3"/>
  <c r="H91" i="3"/>
  <c r="F91" i="3"/>
  <c r="E91" i="3"/>
  <c r="D91" i="3"/>
  <c r="C91" i="3"/>
  <c r="I90" i="3"/>
  <c r="H90" i="3"/>
  <c r="G90" i="3"/>
  <c r="D89" i="3"/>
  <c r="C89" i="3"/>
  <c r="E88" i="3"/>
  <c r="D88" i="3"/>
  <c r="C88" i="3"/>
  <c r="F87" i="3"/>
  <c r="F89" i="3" s="1"/>
  <c r="E87" i="3"/>
  <c r="E89" i="3" s="1"/>
  <c r="I86" i="3"/>
  <c r="H86" i="3"/>
  <c r="G86" i="3"/>
  <c r="I85" i="3"/>
  <c r="H85" i="3"/>
  <c r="G85" i="3"/>
  <c r="I84" i="3"/>
  <c r="H84" i="3"/>
  <c r="G84" i="3"/>
  <c r="F83" i="3"/>
  <c r="H83" i="3" s="1"/>
  <c r="E83" i="3"/>
  <c r="D83" i="3"/>
  <c r="C83" i="3"/>
  <c r="I82" i="3"/>
  <c r="H82" i="3"/>
  <c r="G82" i="3"/>
  <c r="I81" i="3"/>
  <c r="H81" i="3"/>
  <c r="G81" i="3"/>
  <c r="I80" i="3"/>
  <c r="H80" i="3"/>
  <c r="G80" i="3"/>
  <c r="I79" i="3"/>
  <c r="H79" i="3"/>
  <c r="G79" i="3"/>
  <c r="I78" i="3"/>
  <c r="H78" i="3"/>
  <c r="G78" i="3"/>
  <c r="I77" i="3"/>
  <c r="H77" i="3"/>
  <c r="G77" i="3"/>
  <c r="I76" i="3"/>
  <c r="H76" i="3"/>
  <c r="G76" i="3"/>
  <c r="I75" i="3"/>
  <c r="H75" i="3"/>
  <c r="G75" i="3"/>
  <c r="I74" i="3"/>
  <c r="H74" i="3"/>
  <c r="G74" i="3"/>
  <c r="F73" i="3"/>
  <c r="H73" i="3" s="1"/>
  <c r="E73" i="3"/>
  <c r="D73" i="3"/>
  <c r="D60" i="3" s="1"/>
  <c r="C73" i="3"/>
  <c r="I72" i="3"/>
  <c r="H72" i="3"/>
  <c r="G72" i="3"/>
  <c r="I71" i="3"/>
  <c r="H71" i="3"/>
  <c r="G71" i="3"/>
  <c r="I70" i="3"/>
  <c r="H70" i="3"/>
  <c r="G70" i="3"/>
  <c r="I69" i="3"/>
  <c r="H69" i="3"/>
  <c r="G69" i="3"/>
  <c r="I68" i="3"/>
  <c r="H68" i="3"/>
  <c r="G68" i="3"/>
  <c r="I67" i="3"/>
  <c r="H67" i="3"/>
  <c r="G67" i="3"/>
  <c r="I66" i="3"/>
  <c r="H66" i="3"/>
  <c r="G66" i="3"/>
  <c r="I65" i="3"/>
  <c r="H65" i="3"/>
  <c r="G65" i="3"/>
  <c r="I64" i="3"/>
  <c r="H64" i="3"/>
  <c r="G64" i="3"/>
  <c r="I63" i="3"/>
  <c r="H63" i="3"/>
  <c r="G63" i="3"/>
  <c r="I62" i="3"/>
  <c r="F62" i="3"/>
  <c r="H62" i="3" s="1"/>
  <c r="E62" i="3"/>
  <c r="G62" i="3" s="1"/>
  <c r="D62" i="3"/>
  <c r="C62" i="3"/>
  <c r="D61" i="3"/>
  <c r="E60" i="3"/>
  <c r="E61" i="3" s="1"/>
  <c r="C60" i="3"/>
  <c r="C61" i="3" s="1"/>
  <c r="F59" i="3"/>
  <c r="H59" i="3" s="1"/>
  <c r="E59" i="3"/>
  <c r="D59" i="3"/>
  <c r="C59" i="3"/>
  <c r="I58" i="3"/>
  <c r="H58" i="3"/>
  <c r="G58" i="3"/>
  <c r="I57" i="3"/>
  <c r="H57" i="3"/>
  <c r="G57" i="3"/>
  <c r="I55" i="3"/>
  <c r="H55" i="3"/>
  <c r="G55" i="3"/>
  <c r="I54" i="3"/>
  <c r="H54" i="3"/>
  <c r="G54" i="3"/>
  <c r="I51" i="3"/>
  <c r="H51" i="3"/>
  <c r="G51" i="3"/>
  <c r="I50" i="3"/>
  <c r="H50" i="3"/>
  <c r="G50" i="3"/>
  <c r="I49" i="3"/>
  <c r="H49" i="3"/>
  <c r="G49" i="3"/>
  <c r="I48" i="3"/>
  <c r="F48" i="3"/>
  <c r="F52" i="3" s="1"/>
  <c r="F53" i="3" s="1"/>
  <c r="E48" i="3"/>
  <c r="E52" i="3" s="1"/>
  <c r="D48" i="3"/>
  <c r="D52" i="3" s="1"/>
  <c r="D56" i="3" s="1"/>
  <c r="C48" i="3"/>
  <c r="I47" i="3"/>
  <c r="H47" i="3"/>
  <c r="G47" i="3"/>
  <c r="I46" i="3"/>
  <c r="H46" i="3"/>
  <c r="G46" i="3"/>
  <c r="I45" i="3"/>
  <c r="H45" i="3"/>
  <c r="G45" i="3"/>
  <c r="I44" i="3"/>
  <c r="H44" i="3"/>
  <c r="G44" i="3"/>
  <c r="I43" i="3"/>
  <c r="H43" i="3"/>
  <c r="G43" i="3"/>
  <c r="I42" i="3"/>
  <c r="H42" i="3"/>
  <c r="G42" i="3"/>
  <c r="I40" i="3"/>
  <c r="H40" i="3"/>
  <c r="G40" i="3"/>
  <c r="I39" i="3"/>
  <c r="H39" i="3"/>
  <c r="G39" i="3"/>
  <c r="I38" i="3"/>
  <c r="H38" i="3"/>
  <c r="G38" i="3"/>
  <c r="I37" i="3"/>
  <c r="H37" i="3"/>
  <c r="G37" i="3"/>
  <c r="I36" i="3"/>
  <c r="H36" i="3"/>
  <c r="G36" i="3"/>
  <c r="F35" i="3"/>
  <c r="H35" i="3" s="1"/>
  <c r="E35" i="3"/>
  <c r="G35" i="3" s="1"/>
  <c r="D35" i="3"/>
  <c r="C35" i="3"/>
  <c r="C52" i="3" s="1"/>
  <c r="I34" i="3"/>
  <c r="H34" i="3"/>
  <c r="G34" i="3"/>
  <c r="I33" i="3"/>
  <c r="H33" i="3"/>
  <c r="G33" i="3"/>
  <c r="I32" i="3"/>
  <c r="H32" i="3"/>
  <c r="G32" i="3"/>
  <c r="I31" i="3"/>
  <c r="H31" i="3"/>
  <c r="G31" i="3"/>
  <c r="I30" i="3"/>
  <c r="H30" i="3"/>
  <c r="G30" i="3"/>
  <c r="I29" i="3"/>
  <c r="H29" i="3"/>
  <c r="G29" i="3"/>
  <c r="I28" i="3"/>
  <c r="H28" i="3"/>
  <c r="G28" i="3"/>
  <c r="I27" i="3"/>
  <c r="H27" i="3"/>
  <c r="G27" i="3"/>
  <c r="I26" i="3"/>
  <c r="H26" i="3"/>
  <c r="G26" i="3"/>
  <c r="I25" i="3"/>
  <c r="H25" i="3"/>
  <c r="G25" i="3"/>
  <c r="F23" i="3"/>
  <c r="H23" i="3" s="1"/>
  <c r="E23" i="3"/>
  <c r="D23" i="3"/>
  <c r="C23" i="3"/>
  <c r="I22" i="3"/>
  <c r="H22" i="3"/>
  <c r="G22" i="3"/>
  <c r="F21" i="3"/>
  <c r="H21" i="3" s="1"/>
  <c r="E21" i="3"/>
  <c r="D21" i="3"/>
  <c r="C21" i="3"/>
  <c r="I20" i="3"/>
  <c r="H20" i="3"/>
  <c r="G20" i="3"/>
  <c r="F19" i="3"/>
  <c r="H19" i="3" s="1"/>
  <c r="E19" i="3"/>
  <c r="D19" i="3"/>
  <c r="C19" i="3"/>
  <c r="I18" i="3"/>
  <c r="H18" i="3"/>
  <c r="G18" i="3"/>
  <c r="C17" i="3"/>
  <c r="E16" i="3"/>
  <c r="C16" i="3"/>
  <c r="F15" i="3"/>
  <c r="H15" i="3" s="1"/>
  <c r="E15" i="3"/>
  <c r="E17" i="3" s="1"/>
  <c r="D15" i="3"/>
  <c r="D16" i="3" s="1"/>
  <c r="I14" i="3"/>
  <c r="H14" i="3"/>
  <c r="G14" i="3"/>
  <c r="I13" i="3"/>
  <c r="H13" i="3"/>
  <c r="G13" i="3"/>
  <c r="I12" i="3"/>
  <c r="H12" i="3"/>
  <c r="G12" i="3"/>
  <c r="I11" i="3"/>
  <c r="H11" i="3"/>
  <c r="G11" i="3"/>
  <c r="I10" i="3"/>
  <c r="H10" i="3"/>
  <c r="G10" i="3"/>
  <c r="I9" i="3"/>
  <c r="H9" i="3"/>
  <c r="G9" i="3"/>
  <c r="I8" i="3"/>
  <c r="H8" i="3"/>
  <c r="G8" i="3"/>
  <c r="I7" i="3"/>
  <c r="H7" i="3"/>
  <c r="G7" i="3"/>
  <c r="F123" i="2"/>
  <c r="H123" i="2" s="1"/>
  <c r="E123" i="2"/>
  <c r="D123" i="2"/>
  <c r="L123" i="18" s="1"/>
  <c r="C123" i="2"/>
  <c r="K123" i="18" s="1"/>
  <c r="I122" i="2"/>
  <c r="H122" i="2"/>
  <c r="G122" i="2"/>
  <c r="F121" i="2"/>
  <c r="H121" i="2" s="1"/>
  <c r="E121" i="2"/>
  <c r="D121" i="2"/>
  <c r="L121" i="18" s="1"/>
  <c r="C121" i="2"/>
  <c r="K121" i="18" s="1"/>
  <c r="I120" i="2"/>
  <c r="H120" i="2"/>
  <c r="G120" i="2"/>
  <c r="I119" i="2"/>
  <c r="H119" i="2"/>
  <c r="G119" i="2"/>
  <c r="I118" i="2"/>
  <c r="F118" i="2"/>
  <c r="N118" i="18" s="1"/>
  <c r="E118" i="2"/>
  <c r="M118" i="18" s="1"/>
  <c r="D118" i="2"/>
  <c r="L118" i="18" s="1"/>
  <c r="C118" i="2"/>
  <c r="K118" i="18" s="1"/>
  <c r="I117" i="2"/>
  <c r="H117" i="2"/>
  <c r="G117" i="2"/>
  <c r="I116" i="2"/>
  <c r="H116" i="2"/>
  <c r="G116" i="2"/>
  <c r="H115" i="2"/>
  <c r="F115" i="2"/>
  <c r="E115" i="2"/>
  <c r="M115" i="18" s="1"/>
  <c r="D115" i="2"/>
  <c r="L115" i="18" s="1"/>
  <c r="C115" i="2"/>
  <c r="K115" i="18" s="1"/>
  <c r="I114" i="2"/>
  <c r="H114" i="2"/>
  <c r="G114" i="2"/>
  <c r="I113" i="2"/>
  <c r="H113" i="2"/>
  <c r="G113" i="2"/>
  <c r="F112" i="2"/>
  <c r="N112" i="18" s="1"/>
  <c r="E112" i="2"/>
  <c r="M112" i="18" s="1"/>
  <c r="D112" i="2"/>
  <c r="L112" i="18" s="1"/>
  <c r="C112" i="2"/>
  <c r="K112" i="18" s="1"/>
  <c r="I111" i="2"/>
  <c r="H111" i="2"/>
  <c r="G111" i="2"/>
  <c r="I110" i="2"/>
  <c r="H110" i="2"/>
  <c r="G110" i="2"/>
  <c r="F109" i="2"/>
  <c r="H109" i="2" s="1"/>
  <c r="E109" i="2"/>
  <c r="D109" i="2"/>
  <c r="L109" i="18" s="1"/>
  <c r="C109" i="2"/>
  <c r="K109" i="18" s="1"/>
  <c r="I108" i="2"/>
  <c r="H108" i="2"/>
  <c r="G108" i="2"/>
  <c r="F107" i="2"/>
  <c r="N107" i="18" s="1"/>
  <c r="E107" i="2"/>
  <c r="M107" i="18" s="1"/>
  <c r="D107" i="2"/>
  <c r="L107" i="18" s="1"/>
  <c r="C107" i="2"/>
  <c r="K107" i="18" s="1"/>
  <c r="I106" i="2"/>
  <c r="H106" i="2"/>
  <c r="G106" i="2"/>
  <c r="I105" i="2"/>
  <c r="H105" i="2"/>
  <c r="G105" i="2"/>
  <c r="I104" i="2"/>
  <c r="H104" i="2"/>
  <c r="G104" i="2"/>
  <c r="I103" i="2"/>
  <c r="H103" i="2"/>
  <c r="G103" i="2"/>
  <c r="F102" i="2"/>
  <c r="E102" i="2"/>
  <c r="D102" i="2"/>
  <c r="L102" i="18" s="1"/>
  <c r="C102" i="2"/>
  <c r="K102" i="18" s="1"/>
  <c r="F101" i="2"/>
  <c r="H101" i="2" s="1"/>
  <c r="E101" i="2"/>
  <c r="D101" i="2"/>
  <c r="C101" i="2"/>
  <c r="I100" i="2"/>
  <c r="H100" i="2"/>
  <c r="G100" i="2"/>
  <c r="F99" i="2"/>
  <c r="N99" i="18" s="1"/>
  <c r="E99" i="2"/>
  <c r="M99" i="18" s="1"/>
  <c r="D99" i="2"/>
  <c r="L99" i="18" s="1"/>
  <c r="C99" i="2"/>
  <c r="K99" i="18" s="1"/>
  <c r="I98" i="2"/>
  <c r="H98" i="2"/>
  <c r="G98" i="2"/>
  <c r="I97" i="2"/>
  <c r="H97" i="2"/>
  <c r="G97" i="2"/>
  <c r="F96" i="2"/>
  <c r="E96" i="2"/>
  <c r="D96" i="2"/>
  <c r="L96" i="18" s="1"/>
  <c r="C96" i="2"/>
  <c r="K96" i="18" s="1"/>
  <c r="I95" i="2"/>
  <c r="H95" i="2"/>
  <c r="G95" i="2"/>
  <c r="F94" i="2"/>
  <c r="E94" i="2"/>
  <c r="D94" i="2"/>
  <c r="L94" i="18" s="1"/>
  <c r="C94" i="2"/>
  <c r="K94" i="18" s="1"/>
  <c r="I93" i="2"/>
  <c r="H93" i="2"/>
  <c r="G93" i="2"/>
  <c r="I92" i="2"/>
  <c r="H92" i="2"/>
  <c r="G92" i="2"/>
  <c r="F91" i="2"/>
  <c r="N91" i="18" s="1"/>
  <c r="E91" i="2"/>
  <c r="D91" i="2"/>
  <c r="L91" i="18" s="1"/>
  <c r="C91" i="2"/>
  <c r="K91" i="18" s="1"/>
  <c r="I90" i="2"/>
  <c r="H90" i="2"/>
  <c r="G90" i="2"/>
  <c r="D89" i="2"/>
  <c r="L89" i="18" s="1"/>
  <c r="C89" i="2"/>
  <c r="K89" i="18" s="1"/>
  <c r="E88" i="2"/>
  <c r="D88" i="2"/>
  <c r="C88" i="2"/>
  <c r="F87" i="2"/>
  <c r="F89" i="2" s="1"/>
  <c r="E87" i="2"/>
  <c r="E89" i="2" s="1"/>
  <c r="I86" i="2"/>
  <c r="H86" i="2"/>
  <c r="G86" i="2"/>
  <c r="I85" i="2"/>
  <c r="H85" i="2"/>
  <c r="G85" i="2"/>
  <c r="I84" i="2"/>
  <c r="H84" i="2"/>
  <c r="G84" i="2"/>
  <c r="F83" i="2"/>
  <c r="N83" i="18" s="1"/>
  <c r="E83" i="2"/>
  <c r="M83" i="18" s="1"/>
  <c r="D83" i="2"/>
  <c r="L83" i="18" s="1"/>
  <c r="C83" i="2"/>
  <c r="K83" i="18" s="1"/>
  <c r="I82" i="2"/>
  <c r="H82" i="2"/>
  <c r="G82" i="2"/>
  <c r="I81" i="2"/>
  <c r="H81" i="2"/>
  <c r="G81" i="2"/>
  <c r="I80" i="2"/>
  <c r="H80" i="2"/>
  <c r="G80" i="2"/>
  <c r="I79" i="2"/>
  <c r="H79" i="2"/>
  <c r="G79" i="2"/>
  <c r="I78" i="2"/>
  <c r="H78" i="2"/>
  <c r="G78" i="2"/>
  <c r="I77" i="2"/>
  <c r="H77" i="2"/>
  <c r="G77" i="2"/>
  <c r="I76" i="2"/>
  <c r="H76" i="2"/>
  <c r="G76" i="2"/>
  <c r="I75" i="2"/>
  <c r="H75" i="2"/>
  <c r="G75" i="2"/>
  <c r="I74" i="2"/>
  <c r="H74" i="2"/>
  <c r="G74" i="2"/>
  <c r="F73" i="2"/>
  <c r="N73" i="18" s="1"/>
  <c r="E73" i="2"/>
  <c r="M73" i="18" s="1"/>
  <c r="D73" i="2"/>
  <c r="L73" i="18" s="1"/>
  <c r="C73" i="2"/>
  <c r="K73" i="18" s="1"/>
  <c r="I72" i="2"/>
  <c r="H72" i="2"/>
  <c r="G72" i="2"/>
  <c r="I71" i="2"/>
  <c r="H71" i="2"/>
  <c r="G71" i="2"/>
  <c r="I70" i="2"/>
  <c r="H70" i="2"/>
  <c r="G70" i="2"/>
  <c r="I69" i="2"/>
  <c r="H69" i="2"/>
  <c r="G69" i="2"/>
  <c r="I68" i="2"/>
  <c r="H68" i="2"/>
  <c r="G68" i="2"/>
  <c r="I67" i="2"/>
  <c r="H67" i="2"/>
  <c r="G67" i="2"/>
  <c r="I66" i="2"/>
  <c r="H66" i="2"/>
  <c r="G66" i="2"/>
  <c r="I65" i="2"/>
  <c r="H65" i="2"/>
  <c r="G65" i="2"/>
  <c r="I64" i="2"/>
  <c r="H64" i="2"/>
  <c r="G64" i="2"/>
  <c r="I63" i="2"/>
  <c r="H63" i="2"/>
  <c r="G63" i="2"/>
  <c r="F62" i="2"/>
  <c r="N62" i="18" s="1"/>
  <c r="E62" i="2"/>
  <c r="M62" i="18" s="1"/>
  <c r="D62" i="2"/>
  <c r="L62" i="18" s="1"/>
  <c r="C62" i="2"/>
  <c r="K62" i="18" s="1"/>
  <c r="E60" i="2"/>
  <c r="E61" i="2" s="1"/>
  <c r="C60" i="2"/>
  <c r="C61" i="2" s="1"/>
  <c r="F59" i="2"/>
  <c r="H59" i="2" s="1"/>
  <c r="E59" i="2"/>
  <c r="D59" i="2"/>
  <c r="C59" i="2"/>
  <c r="I58" i="2"/>
  <c r="G58" i="2"/>
  <c r="F58" i="2"/>
  <c r="H58" i="2" s="1"/>
  <c r="I57" i="2"/>
  <c r="H57" i="2"/>
  <c r="G57" i="2"/>
  <c r="I55" i="2"/>
  <c r="H55" i="2"/>
  <c r="G55" i="2"/>
  <c r="I54" i="2"/>
  <c r="H54" i="2"/>
  <c r="G54" i="2"/>
  <c r="I51" i="2"/>
  <c r="H51" i="2"/>
  <c r="G51" i="2"/>
  <c r="I50" i="2"/>
  <c r="H50" i="2"/>
  <c r="G50" i="2"/>
  <c r="I49" i="2"/>
  <c r="H49" i="2"/>
  <c r="G49" i="2"/>
  <c r="F48" i="2"/>
  <c r="N48" i="18" s="1"/>
  <c r="E48" i="2"/>
  <c r="M48" i="18" s="1"/>
  <c r="D48" i="2"/>
  <c r="L48" i="18" s="1"/>
  <c r="C48" i="2"/>
  <c r="K48" i="18" s="1"/>
  <c r="I47" i="2"/>
  <c r="H47" i="2"/>
  <c r="G47" i="2"/>
  <c r="I46" i="2"/>
  <c r="H46" i="2"/>
  <c r="G46" i="2"/>
  <c r="I45" i="2"/>
  <c r="H45" i="2"/>
  <c r="G45" i="2"/>
  <c r="I44" i="2"/>
  <c r="H44" i="2"/>
  <c r="G44" i="2"/>
  <c r="I43" i="2"/>
  <c r="H43" i="2"/>
  <c r="G43" i="2"/>
  <c r="I42" i="2"/>
  <c r="H42" i="2"/>
  <c r="G42" i="2"/>
  <c r="I40" i="2"/>
  <c r="H40" i="2"/>
  <c r="G40" i="2"/>
  <c r="I39" i="2"/>
  <c r="H39" i="2"/>
  <c r="G39" i="2"/>
  <c r="I38" i="2"/>
  <c r="H38" i="2"/>
  <c r="G38" i="2"/>
  <c r="I37" i="2"/>
  <c r="H37" i="2"/>
  <c r="G37" i="2"/>
  <c r="I36" i="2"/>
  <c r="H36" i="2"/>
  <c r="G36" i="2"/>
  <c r="F35" i="2"/>
  <c r="H35" i="2" s="1"/>
  <c r="E35" i="2"/>
  <c r="D35" i="2"/>
  <c r="C35" i="2"/>
  <c r="I34" i="2"/>
  <c r="H34" i="2"/>
  <c r="G34" i="2"/>
  <c r="I33" i="2"/>
  <c r="H33" i="2"/>
  <c r="G33" i="2"/>
  <c r="I32" i="2"/>
  <c r="H32" i="2"/>
  <c r="G32" i="2"/>
  <c r="I31" i="2"/>
  <c r="H31" i="2"/>
  <c r="G31" i="2"/>
  <c r="I30" i="2"/>
  <c r="H30" i="2"/>
  <c r="G30" i="2"/>
  <c r="I29" i="2"/>
  <c r="H29" i="2"/>
  <c r="G29" i="2"/>
  <c r="I28" i="2"/>
  <c r="H28" i="2"/>
  <c r="G28" i="2"/>
  <c r="I27" i="2"/>
  <c r="H27" i="2"/>
  <c r="G27" i="2"/>
  <c r="I26" i="2"/>
  <c r="H26" i="2"/>
  <c r="G26" i="2"/>
  <c r="I25" i="2"/>
  <c r="H25" i="2"/>
  <c r="G25" i="2"/>
  <c r="F23" i="2"/>
  <c r="H23" i="2" s="1"/>
  <c r="E23" i="2"/>
  <c r="G23" i="2" s="1"/>
  <c r="D23" i="2"/>
  <c r="C23" i="2"/>
  <c r="I23" i="2" s="1"/>
  <c r="I22" i="2"/>
  <c r="H22" i="2"/>
  <c r="G22" i="2"/>
  <c r="F21" i="2"/>
  <c r="H21" i="2" s="1"/>
  <c r="E21" i="2"/>
  <c r="G21" i="2" s="1"/>
  <c r="D21" i="2"/>
  <c r="C21" i="2"/>
  <c r="I21" i="2" s="1"/>
  <c r="I20" i="2"/>
  <c r="H20" i="2"/>
  <c r="G20" i="2"/>
  <c r="F19" i="2"/>
  <c r="H19" i="2" s="1"/>
  <c r="E19" i="2"/>
  <c r="G19" i="2" s="1"/>
  <c r="D19" i="2"/>
  <c r="C19" i="2"/>
  <c r="I19" i="2" s="1"/>
  <c r="I18" i="2"/>
  <c r="H18" i="2"/>
  <c r="G18" i="2"/>
  <c r="C17" i="2"/>
  <c r="F16" i="2"/>
  <c r="H16" i="2" s="1"/>
  <c r="D16" i="2"/>
  <c r="C16" i="2"/>
  <c r="I15" i="2"/>
  <c r="F15" i="2"/>
  <c r="F17" i="2" s="1"/>
  <c r="E15" i="2"/>
  <c r="E17" i="2" s="1"/>
  <c r="D15" i="2"/>
  <c r="D17" i="2" s="1"/>
  <c r="I14" i="2"/>
  <c r="H14" i="2"/>
  <c r="G14" i="2"/>
  <c r="I13" i="2"/>
  <c r="H13" i="2"/>
  <c r="G13" i="2"/>
  <c r="I12" i="2"/>
  <c r="H12" i="2"/>
  <c r="G12" i="2"/>
  <c r="I11" i="2"/>
  <c r="H11" i="2"/>
  <c r="G11" i="2"/>
  <c r="I10" i="2"/>
  <c r="H10" i="2"/>
  <c r="G10" i="2"/>
  <c r="I9" i="2"/>
  <c r="H9" i="2"/>
  <c r="G9" i="2"/>
  <c r="I8" i="2"/>
  <c r="H8" i="2"/>
  <c r="G8" i="2"/>
  <c r="I7" i="2"/>
  <c r="H7" i="2"/>
  <c r="G7" i="2"/>
  <c r="F122" i="1"/>
  <c r="N122" i="18" s="1"/>
  <c r="E122" i="1"/>
  <c r="M122" i="18" s="1"/>
  <c r="D122" i="1"/>
  <c r="L122" i="18" s="1"/>
  <c r="C122" i="1"/>
  <c r="K122" i="18" s="1"/>
  <c r="I121" i="1"/>
  <c r="H121" i="1"/>
  <c r="G121" i="1"/>
  <c r="F120" i="1"/>
  <c r="N120" i="18" s="1"/>
  <c r="E120" i="1"/>
  <c r="M120" i="18" s="1"/>
  <c r="D120" i="1"/>
  <c r="L120" i="18" s="1"/>
  <c r="C120" i="1"/>
  <c r="K120" i="18" s="1"/>
  <c r="I119" i="1"/>
  <c r="H119" i="1"/>
  <c r="G119" i="1"/>
  <c r="I118" i="1"/>
  <c r="H118" i="1"/>
  <c r="G118" i="1"/>
  <c r="F117" i="1"/>
  <c r="N117" i="18" s="1"/>
  <c r="E117" i="1"/>
  <c r="M117" i="18" s="1"/>
  <c r="D117" i="1"/>
  <c r="L117" i="18" s="1"/>
  <c r="C117" i="1"/>
  <c r="K117" i="18" s="1"/>
  <c r="I116" i="1"/>
  <c r="H116" i="1"/>
  <c r="G116" i="1"/>
  <c r="I115" i="1"/>
  <c r="H115" i="1"/>
  <c r="G115" i="1"/>
  <c r="I114" i="1"/>
  <c r="F114" i="1"/>
  <c r="N114" i="18" s="1"/>
  <c r="E114" i="1"/>
  <c r="M114" i="18" s="1"/>
  <c r="I113" i="1"/>
  <c r="H113" i="1"/>
  <c r="G113" i="1"/>
  <c r="I112" i="1"/>
  <c r="H112" i="1"/>
  <c r="G112" i="1"/>
  <c r="F111" i="1"/>
  <c r="N111" i="18" s="1"/>
  <c r="E111" i="1"/>
  <c r="M111" i="18" s="1"/>
  <c r="D111" i="1"/>
  <c r="L111" i="18" s="1"/>
  <c r="C111" i="1"/>
  <c r="K111" i="18" s="1"/>
  <c r="I110" i="1"/>
  <c r="H110" i="1"/>
  <c r="G110" i="1"/>
  <c r="I109" i="1"/>
  <c r="H109" i="1"/>
  <c r="G109" i="1"/>
  <c r="F108" i="1"/>
  <c r="N108" i="18" s="1"/>
  <c r="E108" i="1"/>
  <c r="M108" i="18" s="1"/>
  <c r="D108" i="1"/>
  <c r="L108" i="18" s="1"/>
  <c r="C108" i="1"/>
  <c r="K108" i="18" s="1"/>
  <c r="I107" i="1"/>
  <c r="H107" i="1"/>
  <c r="G107" i="1"/>
  <c r="F106" i="1"/>
  <c r="N106" i="18" s="1"/>
  <c r="E106" i="1"/>
  <c r="M106" i="18" s="1"/>
  <c r="D106" i="1"/>
  <c r="L106" i="18" s="1"/>
  <c r="C106" i="1"/>
  <c r="K106" i="18" s="1"/>
  <c r="I105" i="1"/>
  <c r="H105" i="1"/>
  <c r="G105" i="1"/>
  <c r="I104" i="1"/>
  <c r="H104" i="1"/>
  <c r="G104" i="1"/>
  <c r="I103" i="1"/>
  <c r="H103" i="1"/>
  <c r="G103" i="1"/>
  <c r="I102" i="1"/>
  <c r="H102" i="1"/>
  <c r="G102" i="1"/>
  <c r="F101" i="1"/>
  <c r="N101" i="18" s="1"/>
  <c r="E101" i="1"/>
  <c r="M101" i="18" s="1"/>
  <c r="D101" i="1"/>
  <c r="L101" i="18" s="1"/>
  <c r="C101" i="1"/>
  <c r="K101" i="18" s="1"/>
  <c r="F100" i="1"/>
  <c r="N100" i="18" s="1"/>
  <c r="E100" i="1"/>
  <c r="M100" i="18" s="1"/>
  <c r="D100" i="1"/>
  <c r="L100" i="18" s="1"/>
  <c r="C100" i="1"/>
  <c r="K100" i="18" s="1"/>
  <c r="I99" i="1"/>
  <c r="H99" i="1"/>
  <c r="G99" i="1"/>
  <c r="F98" i="1"/>
  <c r="N98" i="18" s="1"/>
  <c r="E98" i="1"/>
  <c r="M98" i="18" s="1"/>
  <c r="D98" i="1"/>
  <c r="L98" i="18" s="1"/>
  <c r="C98" i="1"/>
  <c r="K98" i="18" s="1"/>
  <c r="I97" i="1"/>
  <c r="H97" i="1"/>
  <c r="G97" i="1"/>
  <c r="I96" i="1"/>
  <c r="H96" i="1"/>
  <c r="G96" i="1"/>
  <c r="F95" i="1"/>
  <c r="N95" i="18" s="1"/>
  <c r="E95" i="1"/>
  <c r="M95" i="18" s="1"/>
  <c r="D95" i="1"/>
  <c r="L95" i="18" s="1"/>
  <c r="C95" i="1"/>
  <c r="K95" i="18" s="1"/>
  <c r="I94" i="1"/>
  <c r="H94" i="1"/>
  <c r="G94" i="1"/>
  <c r="F93" i="1"/>
  <c r="N93" i="18" s="1"/>
  <c r="E93" i="1"/>
  <c r="M93" i="18" s="1"/>
  <c r="D93" i="1"/>
  <c r="L93" i="18" s="1"/>
  <c r="C93" i="1"/>
  <c r="K93" i="18" s="1"/>
  <c r="I92" i="1"/>
  <c r="H92" i="1"/>
  <c r="G92" i="1"/>
  <c r="I91" i="1"/>
  <c r="H91" i="1"/>
  <c r="G91" i="1"/>
  <c r="F90" i="1"/>
  <c r="N90" i="18" s="1"/>
  <c r="E90" i="1"/>
  <c r="M90" i="18" s="1"/>
  <c r="D90" i="1"/>
  <c r="L90" i="18" s="1"/>
  <c r="C90" i="1"/>
  <c r="K90" i="18" s="1"/>
  <c r="I89" i="1"/>
  <c r="H89" i="1"/>
  <c r="G89" i="1"/>
  <c r="D88" i="1"/>
  <c r="L88" i="18" s="1"/>
  <c r="C88" i="1"/>
  <c r="K88" i="18" s="1"/>
  <c r="F87" i="1"/>
  <c r="N87" i="18" s="1"/>
  <c r="D87" i="1"/>
  <c r="L87" i="18" s="1"/>
  <c r="C87" i="1"/>
  <c r="K87" i="18" s="1"/>
  <c r="I86" i="1"/>
  <c r="F86" i="1"/>
  <c r="N86" i="18" s="1"/>
  <c r="E86" i="1"/>
  <c r="M86" i="18" s="1"/>
  <c r="I85" i="1"/>
  <c r="H85" i="1"/>
  <c r="G85" i="1"/>
  <c r="I84" i="1"/>
  <c r="H84" i="1"/>
  <c r="G84" i="1"/>
  <c r="I83" i="1"/>
  <c r="H83" i="1"/>
  <c r="G83" i="1"/>
  <c r="F82" i="1"/>
  <c r="N82" i="18" s="1"/>
  <c r="E82" i="1"/>
  <c r="M82" i="18" s="1"/>
  <c r="D82" i="1"/>
  <c r="L82" i="18" s="1"/>
  <c r="C82" i="1"/>
  <c r="K82" i="18" s="1"/>
  <c r="I81" i="1"/>
  <c r="H81" i="1"/>
  <c r="G81" i="1"/>
  <c r="I80" i="1"/>
  <c r="H80" i="1"/>
  <c r="G80" i="1"/>
  <c r="I79" i="1"/>
  <c r="H79" i="1"/>
  <c r="G79" i="1"/>
  <c r="I78" i="1"/>
  <c r="H78" i="1"/>
  <c r="G78" i="1"/>
  <c r="I77" i="1"/>
  <c r="H77" i="1"/>
  <c r="G77" i="1"/>
  <c r="I76" i="1"/>
  <c r="H76" i="1"/>
  <c r="G76" i="1"/>
  <c r="I75" i="1"/>
  <c r="H75" i="1"/>
  <c r="G75" i="1"/>
  <c r="I74" i="1"/>
  <c r="H74" i="1"/>
  <c r="G74" i="1"/>
  <c r="I73" i="1"/>
  <c r="H73" i="1"/>
  <c r="G73" i="1"/>
  <c r="F72" i="1"/>
  <c r="N72" i="18" s="1"/>
  <c r="E72" i="1"/>
  <c r="M72" i="18" s="1"/>
  <c r="D72" i="1"/>
  <c r="L72" i="18" s="1"/>
  <c r="C72" i="1"/>
  <c r="K72" i="18" s="1"/>
  <c r="I71" i="1"/>
  <c r="H71" i="1"/>
  <c r="G71" i="1"/>
  <c r="I70" i="1"/>
  <c r="H70" i="1"/>
  <c r="G70" i="1"/>
  <c r="I69" i="1"/>
  <c r="H69" i="1"/>
  <c r="G69" i="1"/>
  <c r="I68" i="1"/>
  <c r="H68" i="1"/>
  <c r="G68" i="1"/>
  <c r="I67" i="1"/>
  <c r="H67" i="1"/>
  <c r="G67" i="1"/>
  <c r="I66" i="1"/>
  <c r="H66" i="1"/>
  <c r="G66" i="1"/>
  <c r="I65" i="1"/>
  <c r="H65" i="1"/>
  <c r="G65" i="1"/>
  <c r="I64" i="1"/>
  <c r="H64" i="1"/>
  <c r="G64" i="1"/>
  <c r="I63" i="1"/>
  <c r="H63" i="1"/>
  <c r="G63" i="1"/>
  <c r="I62" i="1"/>
  <c r="H62" i="1"/>
  <c r="G62" i="1"/>
  <c r="F61" i="1"/>
  <c r="I61" i="1" s="1"/>
  <c r="E61" i="1"/>
  <c r="D61" i="1"/>
  <c r="C61" i="1"/>
  <c r="F59" i="1"/>
  <c r="F60" i="1" s="1"/>
  <c r="D59" i="1"/>
  <c r="L59" i="18" s="1"/>
  <c r="F58" i="1"/>
  <c r="N58" i="18" s="1"/>
  <c r="E58" i="1"/>
  <c r="M58" i="18" s="1"/>
  <c r="D58" i="1"/>
  <c r="L58" i="18" s="1"/>
  <c r="C58" i="1"/>
  <c r="K58" i="18" s="1"/>
  <c r="I57" i="1"/>
  <c r="H57" i="1"/>
  <c r="G57" i="1"/>
  <c r="I56" i="1"/>
  <c r="H56" i="1"/>
  <c r="G56" i="1"/>
  <c r="I54" i="1"/>
  <c r="H54" i="1"/>
  <c r="G54" i="1"/>
  <c r="I53" i="1"/>
  <c r="H53" i="1"/>
  <c r="G53" i="1"/>
  <c r="I50" i="1"/>
  <c r="H50" i="1"/>
  <c r="G50" i="1"/>
  <c r="I49" i="1"/>
  <c r="H49" i="1"/>
  <c r="G49" i="1"/>
  <c r="I48" i="1"/>
  <c r="H48" i="1"/>
  <c r="G48" i="1"/>
  <c r="F47" i="1"/>
  <c r="N47" i="18" s="1"/>
  <c r="E47" i="1"/>
  <c r="M47" i="18" s="1"/>
  <c r="D47" i="1"/>
  <c r="L47" i="18" s="1"/>
  <c r="C47" i="1"/>
  <c r="K47" i="18" s="1"/>
  <c r="I46" i="1"/>
  <c r="H46" i="1"/>
  <c r="G46" i="1"/>
  <c r="I45" i="1"/>
  <c r="H45" i="1"/>
  <c r="G45" i="1"/>
  <c r="I44" i="1"/>
  <c r="H44" i="1"/>
  <c r="G44" i="1"/>
  <c r="I43" i="1"/>
  <c r="H43" i="1"/>
  <c r="G43" i="1"/>
  <c r="I42" i="1"/>
  <c r="H42" i="1"/>
  <c r="G42" i="1"/>
  <c r="I41" i="1"/>
  <c r="H41" i="1"/>
  <c r="G41" i="1"/>
  <c r="I40" i="1"/>
  <c r="H40" i="1"/>
  <c r="G40" i="1"/>
  <c r="I39" i="1"/>
  <c r="H39" i="1"/>
  <c r="G39" i="1"/>
  <c r="I38" i="1"/>
  <c r="H38" i="1"/>
  <c r="G38" i="1"/>
  <c r="I37" i="1"/>
  <c r="H37" i="1"/>
  <c r="G37" i="1"/>
  <c r="I36" i="1"/>
  <c r="H36" i="1"/>
  <c r="G36" i="1"/>
  <c r="F35" i="1"/>
  <c r="N35" i="18" s="1"/>
  <c r="E35" i="1"/>
  <c r="D35" i="1"/>
  <c r="L35" i="18" s="1"/>
  <c r="C35" i="1"/>
  <c r="K35" i="18" s="1"/>
  <c r="I34" i="1"/>
  <c r="H34" i="1"/>
  <c r="G34" i="1"/>
  <c r="I33" i="1"/>
  <c r="H33" i="1"/>
  <c r="G33" i="1"/>
  <c r="I32" i="1"/>
  <c r="H32" i="1"/>
  <c r="G32" i="1"/>
  <c r="I31" i="1"/>
  <c r="H31" i="1"/>
  <c r="G31" i="1"/>
  <c r="I30" i="1"/>
  <c r="H30" i="1"/>
  <c r="G30" i="1"/>
  <c r="I29" i="1"/>
  <c r="H29" i="1"/>
  <c r="G29" i="1"/>
  <c r="I28" i="1"/>
  <c r="H28" i="1"/>
  <c r="G28" i="1"/>
  <c r="I27" i="1"/>
  <c r="H27" i="1"/>
  <c r="G27" i="1"/>
  <c r="I26" i="1"/>
  <c r="H26" i="1"/>
  <c r="G26" i="1"/>
  <c r="I25" i="1"/>
  <c r="H25" i="1"/>
  <c r="G25" i="1"/>
  <c r="F23" i="1"/>
  <c r="E23" i="1"/>
  <c r="G23" i="1" s="1"/>
  <c r="D23" i="1"/>
  <c r="L23" i="18" s="1"/>
  <c r="C23" i="1"/>
  <c r="K23" i="18" s="1"/>
  <c r="I22" i="1"/>
  <c r="H22" i="1"/>
  <c r="G22" i="1"/>
  <c r="F21" i="1"/>
  <c r="E21" i="1"/>
  <c r="D21" i="1"/>
  <c r="L21" i="18" s="1"/>
  <c r="C21" i="1"/>
  <c r="K21" i="18" s="1"/>
  <c r="I20" i="1"/>
  <c r="H20" i="1"/>
  <c r="G20" i="1"/>
  <c r="F19" i="1"/>
  <c r="N19" i="18" s="1"/>
  <c r="E19" i="1"/>
  <c r="M19" i="18" s="1"/>
  <c r="D19" i="1"/>
  <c r="L19" i="18" s="1"/>
  <c r="C19" i="1"/>
  <c r="K19" i="18" s="1"/>
  <c r="I18" i="1"/>
  <c r="H18" i="1"/>
  <c r="G18" i="1"/>
  <c r="F16" i="1"/>
  <c r="D16" i="1"/>
  <c r="F15" i="1"/>
  <c r="N15" i="18" s="1"/>
  <c r="E15" i="1"/>
  <c r="M15" i="18" s="1"/>
  <c r="D15" i="1"/>
  <c r="L15" i="18" s="1"/>
  <c r="C15" i="1"/>
  <c r="K15" i="18" s="1"/>
  <c r="I14" i="1"/>
  <c r="H14" i="1"/>
  <c r="G14" i="1"/>
  <c r="I13" i="1"/>
  <c r="H13" i="1"/>
  <c r="G13" i="1"/>
  <c r="I12" i="1"/>
  <c r="H12" i="1"/>
  <c r="G12" i="1"/>
  <c r="I11" i="1"/>
  <c r="H11" i="1"/>
  <c r="G11" i="1"/>
  <c r="I10" i="1"/>
  <c r="H10" i="1"/>
  <c r="G10" i="1"/>
  <c r="I9" i="1"/>
  <c r="H9" i="1"/>
  <c r="G9" i="1"/>
  <c r="I8" i="1"/>
  <c r="H8" i="1"/>
  <c r="G8" i="1"/>
  <c r="I7" i="1"/>
  <c r="H7" i="1"/>
  <c r="G7" i="1"/>
  <c r="E53" i="3" l="1"/>
  <c r="E56" i="3"/>
  <c r="I17" i="2"/>
  <c r="G17" i="2"/>
  <c r="H17" i="2"/>
  <c r="H89" i="2"/>
  <c r="I89" i="2"/>
  <c r="G89" i="2"/>
  <c r="C53" i="3"/>
  <c r="C56" i="3"/>
  <c r="I53" i="3"/>
  <c r="G53" i="3"/>
  <c r="I89" i="3"/>
  <c r="G89" i="3"/>
  <c r="H89" i="3"/>
  <c r="G15" i="1"/>
  <c r="I15" i="1"/>
  <c r="H16" i="1"/>
  <c r="E17" i="1"/>
  <c r="I19" i="1"/>
  <c r="I21" i="1"/>
  <c r="H35" i="1"/>
  <c r="H15" i="1"/>
  <c r="C16" i="1"/>
  <c r="I16" i="1" s="1"/>
  <c r="E16" i="1"/>
  <c r="G16" i="1"/>
  <c r="D17" i="1"/>
  <c r="F17" i="1"/>
  <c r="H19" i="1"/>
  <c r="H21" i="1"/>
  <c r="H23" i="1"/>
  <c r="G35" i="1"/>
  <c r="I35" i="1"/>
  <c r="G47" i="1"/>
  <c r="I47" i="1"/>
  <c r="C51" i="1"/>
  <c r="E51" i="1"/>
  <c r="H58" i="1"/>
  <c r="C59" i="1"/>
  <c r="E59" i="1"/>
  <c r="G59" i="1" s="1"/>
  <c r="I59" i="1"/>
  <c r="D60" i="1"/>
  <c r="G61" i="1"/>
  <c r="H72" i="1"/>
  <c r="H82" i="1"/>
  <c r="H86" i="1"/>
  <c r="E87" i="1"/>
  <c r="G87" i="1" s="1"/>
  <c r="I87" i="1"/>
  <c r="F88" i="1"/>
  <c r="H90" i="1"/>
  <c r="G93" i="1"/>
  <c r="I93" i="1"/>
  <c r="G95" i="1"/>
  <c r="I95" i="1"/>
  <c r="H98" i="1"/>
  <c r="H100" i="1"/>
  <c r="G101" i="1"/>
  <c r="I101" i="1"/>
  <c r="H106" i="1"/>
  <c r="H108" i="1"/>
  <c r="G111" i="1"/>
  <c r="I111" i="1"/>
  <c r="H114" i="1"/>
  <c r="G117" i="1"/>
  <c r="I117" i="1"/>
  <c r="H120" i="1"/>
  <c r="H122" i="1"/>
  <c r="H15" i="2"/>
  <c r="E16" i="2"/>
  <c r="G16" i="2"/>
  <c r="I16" i="2"/>
  <c r="G35" i="2"/>
  <c r="I35" i="2"/>
  <c r="G48" i="2"/>
  <c r="I48" i="2"/>
  <c r="C52" i="2"/>
  <c r="E52" i="2"/>
  <c r="G59" i="2"/>
  <c r="I59" i="2"/>
  <c r="D60" i="2"/>
  <c r="D61" i="2" s="1"/>
  <c r="F60" i="2"/>
  <c r="H62" i="2"/>
  <c r="G73" i="2"/>
  <c r="I73" i="2"/>
  <c r="G83" i="2"/>
  <c r="I83" i="2"/>
  <c r="G87" i="2"/>
  <c r="I87" i="2"/>
  <c r="F88" i="2"/>
  <c r="G91" i="2"/>
  <c r="I91" i="2"/>
  <c r="H94" i="2"/>
  <c r="H96" i="2"/>
  <c r="G99" i="2"/>
  <c r="I99" i="2"/>
  <c r="G101" i="2"/>
  <c r="I101" i="2"/>
  <c r="H102" i="2"/>
  <c r="G107" i="2"/>
  <c r="I107" i="2"/>
  <c r="I112" i="2"/>
  <c r="N115" i="18"/>
  <c r="I115" i="2"/>
  <c r="G115" i="2"/>
  <c r="G118" i="2"/>
  <c r="D17" i="3"/>
  <c r="I35" i="3"/>
  <c r="G48" i="3"/>
  <c r="I52" i="3"/>
  <c r="H87" i="3"/>
  <c r="I91" i="3"/>
  <c r="G91" i="3"/>
  <c r="D53" i="4"/>
  <c r="D56" i="4"/>
  <c r="F53" i="4"/>
  <c r="I52" i="4"/>
  <c r="G52" i="4"/>
  <c r="F56" i="4"/>
  <c r="H52" i="4"/>
  <c r="D53" i="5"/>
  <c r="D56" i="5"/>
  <c r="F53" i="5"/>
  <c r="I52" i="5"/>
  <c r="G52" i="5"/>
  <c r="F56" i="5"/>
  <c r="H52" i="5"/>
  <c r="C53" i="6"/>
  <c r="C56" i="6"/>
  <c r="E53" i="6"/>
  <c r="E56" i="6"/>
  <c r="I89" i="6"/>
  <c r="G89" i="6"/>
  <c r="H89" i="6"/>
  <c r="C56" i="7"/>
  <c r="C53" i="7"/>
  <c r="E56" i="7"/>
  <c r="E53" i="7"/>
  <c r="H89" i="7"/>
  <c r="I89" i="7"/>
  <c r="G89" i="7"/>
  <c r="C52" i="8"/>
  <c r="C55" i="8"/>
  <c r="D53" i="9"/>
  <c r="D56" i="9"/>
  <c r="E53" i="10"/>
  <c r="E56" i="10"/>
  <c r="C53" i="12"/>
  <c r="C56" i="12"/>
  <c r="E53" i="12"/>
  <c r="E56" i="12"/>
  <c r="C17" i="1"/>
  <c r="G19" i="1"/>
  <c r="G21" i="1"/>
  <c r="I23" i="1"/>
  <c r="H47" i="1"/>
  <c r="D51" i="1"/>
  <c r="F51" i="1"/>
  <c r="G58" i="1"/>
  <c r="I58" i="1"/>
  <c r="H59" i="1"/>
  <c r="L61" i="18"/>
  <c r="H61" i="1"/>
  <c r="G72" i="1"/>
  <c r="I72" i="1"/>
  <c r="G82" i="1"/>
  <c r="I82" i="1"/>
  <c r="G86" i="1"/>
  <c r="H87" i="1"/>
  <c r="E88" i="1"/>
  <c r="G90" i="1"/>
  <c r="I90" i="1"/>
  <c r="H93" i="1"/>
  <c r="H95" i="1"/>
  <c r="G98" i="1"/>
  <c r="I98" i="1"/>
  <c r="G100" i="1"/>
  <c r="I100" i="1"/>
  <c r="H101" i="1"/>
  <c r="G106" i="1"/>
  <c r="I106" i="1"/>
  <c r="G108" i="1"/>
  <c r="I108" i="1"/>
  <c r="H111" i="1"/>
  <c r="G114" i="1"/>
  <c r="H117" i="1"/>
  <c r="G120" i="1"/>
  <c r="I120" i="1"/>
  <c r="G122" i="1"/>
  <c r="I122" i="1"/>
  <c r="G15" i="2"/>
  <c r="H48" i="2"/>
  <c r="D52" i="2"/>
  <c r="F52" i="2"/>
  <c r="G62" i="2"/>
  <c r="I62" i="2"/>
  <c r="H73" i="2"/>
  <c r="H83" i="2"/>
  <c r="H87" i="2"/>
  <c r="H91" i="2"/>
  <c r="G94" i="2"/>
  <c r="I94" i="2"/>
  <c r="G96" i="2"/>
  <c r="I96" i="2"/>
  <c r="H99" i="2"/>
  <c r="G102" i="2"/>
  <c r="I102" i="2"/>
  <c r="H107" i="2"/>
  <c r="N109" i="18"/>
  <c r="I109" i="2"/>
  <c r="G109" i="2"/>
  <c r="G112" i="2"/>
  <c r="N121" i="18"/>
  <c r="I121" i="2"/>
  <c r="G121" i="2"/>
  <c r="N123" i="18"/>
  <c r="I123" i="2"/>
  <c r="G123" i="2"/>
  <c r="F16" i="3"/>
  <c r="I15" i="3"/>
  <c r="G15" i="3"/>
  <c r="F17" i="3"/>
  <c r="I19" i="3"/>
  <c r="G19" i="3"/>
  <c r="I21" i="3"/>
  <c r="G21" i="3"/>
  <c r="I23" i="3"/>
  <c r="G23" i="3"/>
  <c r="F56" i="3"/>
  <c r="H52" i="3"/>
  <c r="G52" i="3"/>
  <c r="D53" i="3"/>
  <c r="H53" i="3" s="1"/>
  <c r="I59" i="3"/>
  <c r="G59" i="3"/>
  <c r="I73" i="3"/>
  <c r="G73" i="3"/>
  <c r="F60" i="3"/>
  <c r="I83" i="3"/>
  <c r="G83" i="3"/>
  <c r="F88" i="3"/>
  <c r="I87" i="3"/>
  <c r="G87" i="3"/>
  <c r="I17" i="4"/>
  <c r="G17" i="4"/>
  <c r="H17" i="4"/>
  <c r="C56" i="4"/>
  <c r="C53" i="4"/>
  <c r="E56" i="4"/>
  <c r="E53" i="4"/>
  <c r="H89" i="4"/>
  <c r="I89" i="4"/>
  <c r="G89" i="4"/>
  <c r="I17" i="5"/>
  <c r="G17" i="5"/>
  <c r="H17" i="5"/>
  <c r="C56" i="5"/>
  <c r="C53" i="5"/>
  <c r="E56" i="5"/>
  <c r="E53" i="5"/>
  <c r="H89" i="5"/>
  <c r="I89" i="5"/>
  <c r="G89" i="5"/>
  <c r="I17" i="6"/>
  <c r="G17" i="6"/>
  <c r="H17" i="6"/>
  <c r="D56" i="6"/>
  <c r="D53" i="6"/>
  <c r="F56" i="6"/>
  <c r="H52" i="6"/>
  <c r="F53" i="6"/>
  <c r="I52" i="6"/>
  <c r="G52" i="6"/>
  <c r="H17" i="7"/>
  <c r="I17" i="7"/>
  <c r="G17" i="7"/>
  <c r="D53" i="7"/>
  <c r="D56" i="7"/>
  <c r="F53" i="7"/>
  <c r="I52" i="7"/>
  <c r="G52" i="7"/>
  <c r="F56" i="7"/>
  <c r="H52" i="7"/>
  <c r="C53" i="10"/>
  <c r="C56" i="10"/>
  <c r="I53" i="10"/>
  <c r="G53" i="10"/>
  <c r="H112" i="2"/>
  <c r="H118" i="2"/>
  <c r="H48" i="3"/>
  <c r="G99" i="3"/>
  <c r="I99" i="3"/>
  <c r="G101" i="3"/>
  <c r="I101" i="3"/>
  <c r="G107" i="3"/>
  <c r="I107" i="3"/>
  <c r="G109" i="3"/>
  <c r="I109" i="3"/>
  <c r="G115" i="3"/>
  <c r="I115" i="3"/>
  <c r="G121" i="3"/>
  <c r="I121" i="3"/>
  <c r="G123" i="3"/>
  <c r="I123" i="3"/>
  <c r="H15" i="4"/>
  <c r="C16" i="4"/>
  <c r="E16" i="4"/>
  <c r="G16" i="4" s="1"/>
  <c r="I16" i="4"/>
  <c r="G35" i="4"/>
  <c r="I35" i="4"/>
  <c r="H48" i="4"/>
  <c r="G59" i="4"/>
  <c r="I59" i="4"/>
  <c r="F60" i="4"/>
  <c r="G73" i="4"/>
  <c r="I73" i="4"/>
  <c r="G83" i="4"/>
  <c r="I83" i="4"/>
  <c r="G87" i="4"/>
  <c r="I87" i="4"/>
  <c r="F88" i="4"/>
  <c r="G91" i="4"/>
  <c r="I91" i="4"/>
  <c r="G99" i="4"/>
  <c r="I99" i="4"/>
  <c r="G101" i="4"/>
  <c r="I101" i="4"/>
  <c r="G107" i="4"/>
  <c r="I107" i="4"/>
  <c r="G109" i="4"/>
  <c r="I109" i="4"/>
  <c r="G115" i="4"/>
  <c r="I115" i="4"/>
  <c r="G121" i="4"/>
  <c r="I121" i="4"/>
  <c r="G123" i="4"/>
  <c r="I123" i="4"/>
  <c r="H15" i="5"/>
  <c r="C16" i="5"/>
  <c r="E16" i="5"/>
  <c r="G16" i="5" s="1"/>
  <c r="I16" i="5"/>
  <c r="G35" i="5"/>
  <c r="I35" i="5"/>
  <c r="H48" i="5"/>
  <c r="G59" i="5"/>
  <c r="I59" i="5"/>
  <c r="F60" i="5"/>
  <c r="G73" i="5"/>
  <c r="I73" i="5"/>
  <c r="G83" i="5"/>
  <c r="I83" i="5"/>
  <c r="G87" i="5"/>
  <c r="I87" i="5"/>
  <c r="F88" i="5"/>
  <c r="G91" i="5"/>
  <c r="I91" i="5"/>
  <c r="G99" i="5"/>
  <c r="I99" i="5"/>
  <c r="G101" i="5"/>
  <c r="I101" i="5"/>
  <c r="G107" i="5"/>
  <c r="I107" i="5"/>
  <c r="G109" i="5"/>
  <c r="I109" i="5"/>
  <c r="G115" i="5"/>
  <c r="I115" i="5"/>
  <c r="G121" i="5"/>
  <c r="I121" i="5"/>
  <c r="G123" i="5"/>
  <c r="I123" i="5"/>
  <c r="H15" i="6"/>
  <c r="C16" i="6"/>
  <c r="E16" i="6"/>
  <c r="G16" i="6" s="1"/>
  <c r="I16" i="6"/>
  <c r="G35" i="6"/>
  <c r="I35" i="6"/>
  <c r="G48" i="6"/>
  <c r="I48" i="6"/>
  <c r="C60" i="6"/>
  <c r="C61" i="6" s="1"/>
  <c r="K61" i="18" s="1"/>
  <c r="E60" i="6"/>
  <c r="E61" i="6" s="1"/>
  <c r="M61" i="18" s="1"/>
  <c r="I60" i="6"/>
  <c r="F61" i="6"/>
  <c r="G62" i="6"/>
  <c r="I62" i="6"/>
  <c r="H87" i="6"/>
  <c r="E88" i="6"/>
  <c r="G88" i="6"/>
  <c r="I88" i="6"/>
  <c r="G94" i="6"/>
  <c r="I94" i="6"/>
  <c r="G96" i="6"/>
  <c r="I96" i="6"/>
  <c r="G102" i="6"/>
  <c r="I102" i="6"/>
  <c r="G112" i="6"/>
  <c r="I112" i="6"/>
  <c r="G118" i="6"/>
  <c r="I118" i="6"/>
  <c r="G15" i="7"/>
  <c r="I15" i="7"/>
  <c r="D16" i="7"/>
  <c r="L16" i="18" s="1"/>
  <c r="F16" i="7"/>
  <c r="G19" i="7"/>
  <c r="I19" i="7"/>
  <c r="G21" i="7"/>
  <c r="I21" i="7"/>
  <c r="G23" i="7"/>
  <c r="I23" i="7"/>
  <c r="H48" i="7"/>
  <c r="G59" i="7"/>
  <c r="I59" i="7"/>
  <c r="F60" i="7"/>
  <c r="G73" i="7"/>
  <c r="I73" i="7"/>
  <c r="G83" i="7"/>
  <c r="I83" i="7"/>
  <c r="G87" i="7"/>
  <c r="I87" i="7"/>
  <c r="F88" i="7"/>
  <c r="G91" i="7"/>
  <c r="I91" i="7"/>
  <c r="G99" i="7"/>
  <c r="I99" i="7"/>
  <c r="G101" i="7"/>
  <c r="I115" i="7"/>
  <c r="G115" i="7"/>
  <c r="H17" i="8"/>
  <c r="I15" i="8"/>
  <c r="I16" i="8"/>
  <c r="G16" i="8"/>
  <c r="C17" i="8"/>
  <c r="I17" i="8" s="1"/>
  <c r="I35" i="8"/>
  <c r="M37" i="18"/>
  <c r="E35" i="8"/>
  <c r="M35" i="18" s="1"/>
  <c r="G37" i="8"/>
  <c r="D51" i="8"/>
  <c r="F51" i="8"/>
  <c r="I47" i="8"/>
  <c r="I58" i="8"/>
  <c r="G58" i="8"/>
  <c r="C59" i="8"/>
  <c r="C60" i="8" s="1"/>
  <c r="I72" i="8"/>
  <c r="G72" i="8"/>
  <c r="F59" i="8"/>
  <c r="I82" i="8"/>
  <c r="G82" i="8"/>
  <c r="I106" i="8"/>
  <c r="G106" i="8"/>
  <c r="I108" i="8"/>
  <c r="G108" i="8"/>
  <c r="I120" i="8"/>
  <c r="G120" i="8"/>
  <c r="I122" i="8"/>
  <c r="G122" i="8"/>
  <c r="G15" i="9"/>
  <c r="E17" i="9"/>
  <c r="E53" i="9"/>
  <c r="I62" i="9"/>
  <c r="G62" i="9"/>
  <c r="G73" i="9"/>
  <c r="G87" i="9"/>
  <c r="I88" i="9"/>
  <c r="G88" i="9"/>
  <c r="E89" i="9"/>
  <c r="I89" i="9"/>
  <c r="I118" i="9"/>
  <c r="G118" i="9"/>
  <c r="F16" i="10"/>
  <c r="I15" i="10"/>
  <c r="G15" i="10"/>
  <c r="D17" i="10"/>
  <c r="H17" i="10" s="1"/>
  <c r="I35" i="10"/>
  <c r="G48" i="10"/>
  <c r="I52" i="10"/>
  <c r="I89" i="10"/>
  <c r="G89" i="10"/>
  <c r="I91" i="10"/>
  <c r="G91" i="10"/>
  <c r="I99" i="10"/>
  <c r="G99" i="10"/>
  <c r="I101" i="10"/>
  <c r="G101" i="10"/>
  <c r="I115" i="10"/>
  <c r="G115" i="10"/>
  <c r="H17" i="11"/>
  <c r="I15" i="11"/>
  <c r="I16" i="11"/>
  <c r="G16" i="11"/>
  <c r="C17" i="11"/>
  <c r="I17" i="11" s="1"/>
  <c r="I35" i="11"/>
  <c r="G35" i="11"/>
  <c r="I48" i="11"/>
  <c r="G48" i="11"/>
  <c r="F52" i="11"/>
  <c r="C53" i="11"/>
  <c r="D56" i="11"/>
  <c r="F60" i="11"/>
  <c r="I73" i="11"/>
  <c r="I109" i="11"/>
  <c r="G109" i="11"/>
  <c r="I121" i="11"/>
  <c r="G121" i="11"/>
  <c r="I123" i="11"/>
  <c r="G123" i="11"/>
  <c r="G15" i="12"/>
  <c r="E17" i="12"/>
  <c r="D52" i="12"/>
  <c r="F52" i="12"/>
  <c r="I48" i="12"/>
  <c r="I59" i="12"/>
  <c r="G59" i="12"/>
  <c r="C60" i="12"/>
  <c r="C61" i="12" s="1"/>
  <c r="I73" i="12"/>
  <c r="G73" i="12"/>
  <c r="F60" i="12"/>
  <c r="I83" i="12"/>
  <c r="G83" i="12"/>
  <c r="F88" i="12"/>
  <c r="I87" i="12"/>
  <c r="G87" i="12"/>
  <c r="I107" i="12"/>
  <c r="G107" i="12"/>
  <c r="I109" i="12"/>
  <c r="G109" i="12"/>
  <c r="I19" i="13"/>
  <c r="G19" i="13"/>
  <c r="H19" i="13"/>
  <c r="I23" i="13"/>
  <c r="G23" i="13"/>
  <c r="H23" i="13"/>
  <c r="G15" i="4"/>
  <c r="I15" i="4"/>
  <c r="G48" i="4"/>
  <c r="I48" i="4"/>
  <c r="H87" i="4"/>
  <c r="G15" i="5"/>
  <c r="I15" i="5"/>
  <c r="G48" i="5"/>
  <c r="I48" i="5"/>
  <c r="H87" i="5"/>
  <c r="G15" i="6"/>
  <c r="I15" i="6"/>
  <c r="H48" i="6"/>
  <c r="G87" i="6"/>
  <c r="H15" i="7"/>
  <c r="G48" i="7"/>
  <c r="I48" i="7"/>
  <c r="H87" i="7"/>
  <c r="H101" i="7"/>
  <c r="I107" i="7"/>
  <c r="G107" i="7"/>
  <c r="I109" i="7"/>
  <c r="G109" i="7"/>
  <c r="I121" i="7"/>
  <c r="G121" i="7"/>
  <c r="I123" i="7"/>
  <c r="G123" i="7"/>
  <c r="G15" i="8"/>
  <c r="E17" i="8"/>
  <c r="G17" i="8" s="1"/>
  <c r="G47" i="8"/>
  <c r="I88" i="8"/>
  <c r="G88" i="8"/>
  <c r="I90" i="8"/>
  <c r="G90" i="8"/>
  <c r="I98" i="8"/>
  <c r="G98" i="8"/>
  <c r="I100" i="8"/>
  <c r="G100" i="8"/>
  <c r="I114" i="8"/>
  <c r="G114" i="8"/>
  <c r="H17" i="9"/>
  <c r="I16" i="9"/>
  <c r="G16" i="9"/>
  <c r="G17" i="9"/>
  <c r="I35" i="9"/>
  <c r="G35" i="9"/>
  <c r="I48" i="9"/>
  <c r="G48" i="9"/>
  <c r="F52" i="9"/>
  <c r="F61" i="9"/>
  <c r="I60" i="9"/>
  <c r="G60" i="9"/>
  <c r="G89" i="9"/>
  <c r="I94" i="9"/>
  <c r="G94" i="9"/>
  <c r="I96" i="9"/>
  <c r="G96" i="9"/>
  <c r="I102" i="9"/>
  <c r="G102" i="9"/>
  <c r="I112" i="9"/>
  <c r="G112" i="9"/>
  <c r="I17" i="10"/>
  <c r="G17" i="10"/>
  <c r="I19" i="10"/>
  <c r="G19" i="10"/>
  <c r="I21" i="10"/>
  <c r="G21" i="10"/>
  <c r="I23" i="10"/>
  <c r="G23" i="10"/>
  <c r="F56" i="10"/>
  <c r="H52" i="10"/>
  <c r="G52" i="10"/>
  <c r="D53" i="10"/>
  <c r="H53" i="10" s="1"/>
  <c r="I59" i="10"/>
  <c r="G59" i="10"/>
  <c r="I73" i="10"/>
  <c r="G73" i="10"/>
  <c r="F60" i="10"/>
  <c r="I83" i="10"/>
  <c r="G83" i="10"/>
  <c r="I107" i="10"/>
  <c r="G107" i="10"/>
  <c r="I109" i="10"/>
  <c r="G109" i="10"/>
  <c r="I121" i="10"/>
  <c r="G121" i="10"/>
  <c r="I123" i="10"/>
  <c r="G123" i="10"/>
  <c r="G15" i="11"/>
  <c r="E17" i="11"/>
  <c r="G17" i="11" s="1"/>
  <c r="E53" i="11"/>
  <c r="I62" i="11"/>
  <c r="G62" i="11"/>
  <c r="G73" i="11"/>
  <c r="I88" i="11"/>
  <c r="G88" i="11"/>
  <c r="I94" i="11"/>
  <c r="G94" i="11"/>
  <c r="I96" i="11"/>
  <c r="G96" i="11"/>
  <c r="I102" i="11"/>
  <c r="G102" i="11"/>
  <c r="I115" i="11"/>
  <c r="G115" i="11"/>
  <c r="H17" i="12"/>
  <c r="I16" i="12"/>
  <c r="G16" i="12"/>
  <c r="G17" i="12"/>
  <c r="I35" i="12"/>
  <c r="G35" i="12"/>
  <c r="G48" i="12"/>
  <c r="I89" i="12"/>
  <c r="G89" i="12"/>
  <c r="I91" i="12"/>
  <c r="G91" i="12"/>
  <c r="I99" i="12"/>
  <c r="G99" i="12"/>
  <c r="I101" i="12"/>
  <c r="G101" i="12"/>
  <c r="I115" i="12"/>
  <c r="G115" i="12"/>
  <c r="I17" i="13"/>
  <c r="G17" i="13"/>
  <c r="I21" i="13"/>
  <c r="G21" i="13"/>
  <c r="H21" i="13"/>
  <c r="D53" i="13"/>
  <c r="D56" i="13"/>
  <c r="F53" i="13"/>
  <c r="I52" i="13"/>
  <c r="G52" i="13"/>
  <c r="F56" i="13"/>
  <c r="H52" i="13"/>
  <c r="C53" i="14"/>
  <c r="C56" i="14"/>
  <c r="E53" i="14"/>
  <c r="E56" i="14"/>
  <c r="E53" i="15"/>
  <c r="E56" i="15"/>
  <c r="H15" i="8"/>
  <c r="H26" i="8"/>
  <c r="H37" i="8"/>
  <c r="H47" i="8"/>
  <c r="H15" i="9"/>
  <c r="H87" i="9"/>
  <c r="H48" i="10"/>
  <c r="H15" i="11"/>
  <c r="H15" i="12"/>
  <c r="H48" i="12"/>
  <c r="I118" i="12"/>
  <c r="G118" i="12"/>
  <c r="F16" i="13"/>
  <c r="I15" i="13"/>
  <c r="G15" i="13"/>
  <c r="D17" i="13"/>
  <c r="H17" i="13" s="1"/>
  <c r="C56" i="13"/>
  <c r="C53" i="13"/>
  <c r="E56" i="13"/>
  <c r="E53" i="13"/>
  <c r="I17" i="14"/>
  <c r="G17" i="14"/>
  <c r="H17" i="14"/>
  <c r="D56" i="14"/>
  <c r="D53" i="14"/>
  <c r="F56" i="14"/>
  <c r="H52" i="14"/>
  <c r="F53" i="14"/>
  <c r="I52" i="14"/>
  <c r="G52" i="14"/>
  <c r="C53" i="15"/>
  <c r="C56" i="15"/>
  <c r="I53" i="15"/>
  <c r="G53" i="15"/>
  <c r="H48" i="13"/>
  <c r="G59" i="13"/>
  <c r="I59" i="13"/>
  <c r="F60" i="13"/>
  <c r="G73" i="13"/>
  <c r="I73" i="13"/>
  <c r="G83" i="13"/>
  <c r="I83" i="13"/>
  <c r="G89" i="13"/>
  <c r="I89" i="13"/>
  <c r="G91" i="13"/>
  <c r="I91" i="13"/>
  <c r="G99" i="13"/>
  <c r="I99" i="13"/>
  <c r="G101" i="13"/>
  <c r="I101" i="13"/>
  <c r="G107" i="13"/>
  <c r="I107" i="13"/>
  <c r="G109" i="13"/>
  <c r="I109" i="13"/>
  <c r="G115" i="13"/>
  <c r="I115" i="13"/>
  <c r="G121" i="13"/>
  <c r="I121" i="13"/>
  <c r="G123" i="13"/>
  <c r="I123" i="13"/>
  <c r="H15" i="14"/>
  <c r="C16" i="14"/>
  <c r="E16" i="14"/>
  <c r="G16" i="14" s="1"/>
  <c r="I16" i="14"/>
  <c r="G35" i="14"/>
  <c r="I35" i="14"/>
  <c r="G48" i="14"/>
  <c r="I48" i="14"/>
  <c r="C60" i="14"/>
  <c r="C61" i="14" s="1"/>
  <c r="E60" i="14"/>
  <c r="E61" i="14" s="1"/>
  <c r="I60" i="14"/>
  <c r="F61" i="14"/>
  <c r="G62" i="14"/>
  <c r="I62" i="14"/>
  <c r="G88" i="14"/>
  <c r="I88" i="14"/>
  <c r="H89" i="14"/>
  <c r="I89" i="14"/>
  <c r="I118" i="14"/>
  <c r="G118" i="14"/>
  <c r="F16" i="15"/>
  <c r="I15" i="15"/>
  <c r="G15" i="15"/>
  <c r="D17" i="15"/>
  <c r="H17" i="15" s="1"/>
  <c r="I35" i="15"/>
  <c r="G48" i="15"/>
  <c r="I52" i="15"/>
  <c r="I89" i="15"/>
  <c r="G89" i="15"/>
  <c r="I91" i="15"/>
  <c r="G91" i="15"/>
  <c r="I99" i="15"/>
  <c r="G99" i="15"/>
  <c r="I101" i="15"/>
  <c r="G101" i="15"/>
  <c r="I115" i="15"/>
  <c r="G115" i="15"/>
  <c r="G15" i="16"/>
  <c r="E17" i="16"/>
  <c r="E53" i="16"/>
  <c r="F61" i="16"/>
  <c r="I60" i="16"/>
  <c r="G60" i="16"/>
  <c r="N79" i="18"/>
  <c r="I79" i="16"/>
  <c r="G79" i="16"/>
  <c r="I83" i="16"/>
  <c r="G83" i="16"/>
  <c r="I89" i="16"/>
  <c r="I109" i="16"/>
  <c r="I123" i="16"/>
  <c r="C16" i="17"/>
  <c r="C17" i="17"/>
  <c r="E16" i="17"/>
  <c r="E17" i="17"/>
  <c r="D56" i="17"/>
  <c r="D53" i="17"/>
  <c r="F56" i="17"/>
  <c r="H52" i="17"/>
  <c r="F53" i="17"/>
  <c r="I52" i="17"/>
  <c r="G52" i="17"/>
  <c r="G48" i="13"/>
  <c r="I48" i="13"/>
  <c r="G15" i="14"/>
  <c r="I15" i="14"/>
  <c r="H48" i="14"/>
  <c r="I94" i="14"/>
  <c r="G94" i="14"/>
  <c r="I96" i="14"/>
  <c r="G96" i="14"/>
  <c r="I102" i="14"/>
  <c r="G102" i="14"/>
  <c r="I112" i="14"/>
  <c r="G112" i="14"/>
  <c r="I17" i="15"/>
  <c r="G17" i="15"/>
  <c r="I19" i="15"/>
  <c r="G19" i="15"/>
  <c r="I21" i="15"/>
  <c r="G21" i="15"/>
  <c r="I23" i="15"/>
  <c r="G23" i="15"/>
  <c r="F56" i="15"/>
  <c r="H52" i="15"/>
  <c r="G52" i="15"/>
  <c r="D53" i="15"/>
  <c r="H53" i="15" s="1"/>
  <c r="I59" i="15"/>
  <c r="G59" i="15"/>
  <c r="I73" i="15"/>
  <c r="G73" i="15"/>
  <c r="F60" i="15"/>
  <c r="I83" i="15"/>
  <c r="G83" i="15"/>
  <c r="F88" i="15"/>
  <c r="I87" i="15"/>
  <c r="G87" i="15"/>
  <c r="H89" i="15"/>
  <c r="H91" i="15"/>
  <c r="H99" i="15"/>
  <c r="H101" i="15"/>
  <c r="I107" i="15"/>
  <c r="G107" i="15"/>
  <c r="I109" i="15"/>
  <c r="G109" i="15"/>
  <c r="H115" i="15"/>
  <c r="I121" i="15"/>
  <c r="G121" i="15"/>
  <c r="I123" i="15"/>
  <c r="G123" i="15"/>
  <c r="M7" i="18"/>
  <c r="E123" i="16"/>
  <c r="M123" i="18" s="1"/>
  <c r="E121" i="16"/>
  <c r="M121" i="18" s="1"/>
  <c r="E109" i="16"/>
  <c r="M109" i="18" s="1"/>
  <c r="E91" i="16"/>
  <c r="M91" i="18" s="1"/>
  <c r="G7" i="16"/>
  <c r="H17" i="16"/>
  <c r="I15" i="16"/>
  <c r="I16" i="16"/>
  <c r="G16" i="16"/>
  <c r="C17" i="16"/>
  <c r="I17" i="16" s="1"/>
  <c r="G17" i="16"/>
  <c r="E21" i="16"/>
  <c r="M21" i="18" s="1"/>
  <c r="E23" i="16"/>
  <c r="M23" i="18" s="1"/>
  <c r="I35" i="16"/>
  <c r="G35" i="16"/>
  <c r="I48" i="16"/>
  <c r="G48" i="16"/>
  <c r="F52" i="16"/>
  <c r="C53" i="16"/>
  <c r="D56" i="16"/>
  <c r="H60" i="16"/>
  <c r="E61" i="16"/>
  <c r="I62" i="16"/>
  <c r="G62" i="16"/>
  <c r="G73" i="16"/>
  <c r="H79" i="16"/>
  <c r="H83" i="16"/>
  <c r="F88" i="16"/>
  <c r="I87" i="16"/>
  <c r="E87" i="16"/>
  <c r="G87" i="16" s="1"/>
  <c r="H89" i="16"/>
  <c r="I91" i="16"/>
  <c r="G91" i="16"/>
  <c r="E94" i="16"/>
  <c r="M94" i="18" s="1"/>
  <c r="E96" i="16"/>
  <c r="M96" i="18" s="1"/>
  <c r="I99" i="16"/>
  <c r="G99" i="16"/>
  <c r="I101" i="16"/>
  <c r="G101" i="16"/>
  <c r="E102" i="16"/>
  <c r="M102" i="18" s="1"/>
  <c r="I107" i="16"/>
  <c r="G107" i="16"/>
  <c r="H109" i="16"/>
  <c r="I115" i="16"/>
  <c r="G115" i="16"/>
  <c r="I121" i="16"/>
  <c r="G121" i="16"/>
  <c r="H123" i="16"/>
  <c r="H48" i="15"/>
  <c r="H7" i="16"/>
  <c r="H15" i="16"/>
  <c r="F21" i="16"/>
  <c r="F23" i="16"/>
  <c r="F59" i="16"/>
  <c r="F94" i="16"/>
  <c r="F96" i="16"/>
  <c r="F102" i="16"/>
  <c r="D17" i="17"/>
  <c r="D16" i="17"/>
  <c r="F17" i="17"/>
  <c r="H15" i="17"/>
  <c r="F16" i="17"/>
  <c r="I15" i="17"/>
  <c r="G15" i="17"/>
  <c r="C53" i="17"/>
  <c r="C56" i="17"/>
  <c r="E53" i="17"/>
  <c r="E56" i="17"/>
  <c r="H88" i="17"/>
  <c r="I88" i="17"/>
  <c r="G19" i="17"/>
  <c r="I19" i="17"/>
  <c r="G21" i="17"/>
  <c r="I21" i="17"/>
  <c r="G23" i="17"/>
  <c r="I23" i="17"/>
  <c r="H35" i="17"/>
  <c r="G48" i="17"/>
  <c r="I48" i="17"/>
  <c r="H59" i="17"/>
  <c r="G60" i="17"/>
  <c r="I60" i="17"/>
  <c r="F61" i="17"/>
  <c r="G62" i="17"/>
  <c r="I62" i="17"/>
  <c r="H83" i="17"/>
  <c r="H87" i="17"/>
  <c r="E88" i="17"/>
  <c r="G88" i="17" s="1"/>
  <c r="F89" i="17"/>
  <c r="H91" i="17"/>
  <c r="G94" i="17"/>
  <c r="I94" i="17"/>
  <c r="G96" i="17"/>
  <c r="I96" i="17"/>
  <c r="H99" i="17"/>
  <c r="H101" i="17"/>
  <c r="G102" i="17"/>
  <c r="I102" i="17"/>
  <c r="H107" i="17"/>
  <c r="H109" i="17"/>
  <c r="G112" i="17"/>
  <c r="I112" i="17"/>
  <c r="H115" i="17"/>
  <c r="G118" i="17"/>
  <c r="I118" i="17"/>
  <c r="H121" i="17"/>
  <c r="H123" i="17"/>
  <c r="G35" i="17"/>
  <c r="H48" i="17"/>
  <c r="G59" i="17"/>
  <c r="G83" i="17"/>
  <c r="G87" i="17"/>
  <c r="I87" i="17"/>
  <c r="G91" i="17"/>
  <c r="G99" i="17"/>
  <c r="G101" i="17"/>
  <c r="G107" i="17"/>
  <c r="G109" i="17"/>
  <c r="G115" i="17"/>
  <c r="G121" i="17"/>
  <c r="G123" i="17"/>
  <c r="I89" i="17" l="1"/>
  <c r="G89" i="17"/>
  <c r="H89" i="17"/>
  <c r="I16" i="17"/>
  <c r="G16" i="17"/>
  <c r="H16" i="17"/>
  <c r="H96" i="16"/>
  <c r="I96" i="16"/>
  <c r="G96" i="16"/>
  <c r="H21" i="16"/>
  <c r="I21" i="16"/>
  <c r="G21" i="16"/>
  <c r="H102" i="16"/>
  <c r="I102" i="16"/>
  <c r="G102" i="16"/>
  <c r="H94" i="16"/>
  <c r="I94" i="16"/>
  <c r="G94" i="16"/>
  <c r="H23" i="16"/>
  <c r="I23" i="16"/>
  <c r="G23" i="16"/>
  <c r="H88" i="16"/>
  <c r="I88" i="16"/>
  <c r="F53" i="16"/>
  <c r="I52" i="16"/>
  <c r="G52" i="16"/>
  <c r="F56" i="16"/>
  <c r="H52" i="16"/>
  <c r="H88" i="15"/>
  <c r="I88" i="15"/>
  <c r="G88" i="15"/>
  <c r="G123" i="16"/>
  <c r="G109" i="16"/>
  <c r="I61" i="14"/>
  <c r="G61" i="14"/>
  <c r="H61" i="14"/>
  <c r="G60" i="14"/>
  <c r="F61" i="13"/>
  <c r="I60" i="13"/>
  <c r="G60" i="13"/>
  <c r="H60" i="13"/>
  <c r="H16" i="13"/>
  <c r="G16" i="13"/>
  <c r="I16" i="13"/>
  <c r="I56" i="13"/>
  <c r="G56" i="13"/>
  <c r="H56" i="13"/>
  <c r="F53" i="9"/>
  <c r="I52" i="9"/>
  <c r="G52" i="9"/>
  <c r="F56" i="9"/>
  <c r="H52" i="9"/>
  <c r="H60" i="12"/>
  <c r="F61" i="12"/>
  <c r="I60" i="12"/>
  <c r="G60" i="12"/>
  <c r="D56" i="12"/>
  <c r="D53" i="12"/>
  <c r="F61" i="11"/>
  <c r="I60" i="11"/>
  <c r="G60" i="11"/>
  <c r="H60" i="11"/>
  <c r="H16" i="10"/>
  <c r="I16" i="10"/>
  <c r="G16" i="10"/>
  <c r="H59" i="8"/>
  <c r="F60" i="8"/>
  <c r="I59" i="8"/>
  <c r="G59" i="8"/>
  <c r="D55" i="8"/>
  <c r="D52" i="8"/>
  <c r="G35" i="8"/>
  <c r="F61" i="7"/>
  <c r="I60" i="7"/>
  <c r="G60" i="7"/>
  <c r="H60" i="7"/>
  <c r="I16" i="7"/>
  <c r="G16" i="7"/>
  <c r="H16" i="7"/>
  <c r="I61" i="6"/>
  <c r="G61" i="6"/>
  <c r="H61" i="6"/>
  <c r="G60" i="6"/>
  <c r="I88" i="5"/>
  <c r="G88" i="5"/>
  <c r="H88" i="5"/>
  <c r="I88" i="4"/>
  <c r="G88" i="4"/>
  <c r="H88" i="4"/>
  <c r="H53" i="7"/>
  <c r="I53" i="7"/>
  <c r="G53" i="7"/>
  <c r="I53" i="6"/>
  <c r="G53" i="6"/>
  <c r="H53" i="6"/>
  <c r="H56" i="6"/>
  <c r="I56" i="6"/>
  <c r="G56" i="6"/>
  <c r="H88" i="3"/>
  <c r="I88" i="3"/>
  <c r="G88" i="3"/>
  <c r="I17" i="3"/>
  <c r="G17" i="3"/>
  <c r="H17" i="3"/>
  <c r="D56" i="2"/>
  <c r="L56" i="18" s="1"/>
  <c r="D53" i="2"/>
  <c r="L53" i="18" s="1"/>
  <c r="N59" i="18"/>
  <c r="L51" i="18"/>
  <c r="D55" i="1"/>
  <c r="D52" i="1"/>
  <c r="L52" i="18" s="1"/>
  <c r="K17" i="18"/>
  <c r="E51" i="8"/>
  <c r="I56" i="5"/>
  <c r="G56" i="5"/>
  <c r="H56" i="5"/>
  <c r="H53" i="4"/>
  <c r="I53" i="4"/>
  <c r="G53" i="4"/>
  <c r="N102" i="18"/>
  <c r="N96" i="18"/>
  <c r="N94" i="18"/>
  <c r="I88" i="2"/>
  <c r="G88" i="2"/>
  <c r="H88" i="2"/>
  <c r="F61" i="2"/>
  <c r="I60" i="2"/>
  <c r="G60" i="2"/>
  <c r="H60" i="2"/>
  <c r="E53" i="2"/>
  <c r="M53" i="18" s="1"/>
  <c r="E56" i="2"/>
  <c r="M56" i="18" s="1"/>
  <c r="N88" i="18"/>
  <c r="I88" i="1"/>
  <c r="G88" i="1"/>
  <c r="H88" i="1"/>
  <c r="L60" i="18"/>
  <c r="K59" i="18"/>
  <c r="C60" i="1"/>
  <c r="M51" i="18"/>
  <c r="E52" i="1"/>
  <c r="E55" i="1"/>
  <c r="N23" i="18"/>
  <c r="N21" i="18"/>
  <c r="N17" i="18"/>
  <c r="G17" i="1"/>
  <c r="H17" i="1"/>
  <c r="I17" i="1"/>
  <c r="M16" i="18"/>
  <c r="H60" i="1"/>
  <c r="I61" i="17"/>
  <c r="G61" i="17"/>
  <c r="H61" i="17"/>
  <c r="H17" i="17"/>
  <c r="I17" i="17"/>
  <c r="G17" i="17"/>
  <c r="H59" i="16"/>
  <c r="G59" i="16"/>
  <c r="I59" i="16"/>
  <c r="E89" i="16"/>
  <c r="G89" i="16" s="1"/>
  <c r="E88" i="16"/>
  <c r="G88" i="16" s="1"/>
  <c r="H60" i="15"/>
  <c r="G60" i="15"/>
  <c r="F61" i="15"/>
  <c r="I60" i="15"/>
  <c r="H56" i="15"/>
  <c r="I56" i="15"/>
  <c r="G56" i="15"/>
  <c r="I53" i="17"/>
  <c r="G53" i="17"/>
  <c r="H53" i="17"/>
  <c r="H56" i="17"/>
  <c r="I56" i="17"/>
  <c r="G56" i="17"/>
  <c r="H61" i="16"/>
  <c r="I61" i="16"/>
  <c r="G61" i="16"/>
  <c r="H16" i="15"/>
  <c r="I16" i="15"/>
  <c r="G16" i="15"/>
  <c r="I53" i="14"/>
  <c r="G53" i="14"/>
  <c r="H53" i="14"/>
  <c r="H56" i="14"/>
  <c r="I56" i="14"/>
  <c r="G56" i="14"/>
  <c r="H53" i="13"/>
  <c r="I53" i="13"/>
  <c r="G53" i="13"/>
  <c r="H60" i="10"/>
  <c r="G60" i="10"/>
  <c r="F61" i="10"/>
  <c r="I60" i="10"/>
  <c r="H56" i="10"/>
  <c r="I56" i="10"/>
  <c r="G56" i="10"/>
  <c r="H61" i="9"/>
  <c r="G61" i="9"/>
  <c r="I61" i="9"/>
  <c r="H88" i="12"/>
  <c r="G88" i="12"/>
  <c r="I88" i="12"/>
  <c r="F56" i="12"/>
  <c r="H52" i="12"/>
  <c r="F53" i="12"/>
  <c r="I52" i="12"/>
  <c r="G52" i="12"/>
  <c r="F53" i="11"/>
  <c r="I52" i="11"/>
  <c r="G52" i="11"/>
  <c r="F56" i="11"/>
  <c r="H52" i="11"/>
  <c r="F55" i="8"/>
  <c r="H51" i="8"/>
  <c r="F52" i="8"/>
  <c r="I51" i="8"/>
  <c r="I88" i="7"/>
  <c r="G88" i="7"/>
  <c r="H88" i="7"/>
  <c r="F61" i="5"/>
  <c r="I60" i="5"/>
  <c r="G60" i="5"/>
  <c r="H60" i="5"/>
  <c r="F61" i="4"/>
  <c r="I60" i="4"/>
  <c r="G60" i="4"/>
  <c r="H60" i="4"/>
  <c r="I56" i="7"/>
  <c r="G56" i="7"/>
  <c r="H56" i="7"/>
  <c r="H60" i="3"/>
  <c r="G60" i="3"/>
  <c r="F61" i="3"/>
  <c r="I60" i="3"/>
  <c r="H56" i="3"/>
  <c r="I56" i="3"/>
  <c r="G56" i="3"/>
  <c r="H16" i="3"/>
  <c r="G16" i="3"/>
  <c r="I16" i="3"/>
  <c r="F56" i="2"/>
  <c r="H52" i="2"/>
  <c r="F53" i="2"/>
  <c r="I52" i="2"/>
  <c r="G52" i="2"/>
  <c r="M88" i="18"/>
  <c r="N51" i="18"/>
  <c r="F55" i="1"/>
  <c r="H51" i="1"/>
  <c r="F52" i="1"/>
  <c r="I51" i="1"/>
  <c r="G51" i="1"/>
  <c r="H53" i="5"/>
  <c r="I53" i="5"/>
  <c r="G53" i="5"/>
  <c r="I56" i="4"/>
  <c r="G56" i="4"/>
  <c r="H56" i="4"/>
  <c r="C53" i="2"/>
  <c r="K53" i="18" s="1"/>
  <c r="C56" i="2"/>
  <c r="K56" i="18" s="1"/>
  <c r="M87" i="18"/>
  <c r="M59" i="18"/>
  <c r="E60" i="1"/>
  <c r="K51" i="18"/>
  <c r="C52" i="1"/>
  <c r="K52" i="18" s="1"/>
  <c r="C55" i="1"/>
  <c r="K55" i="18" s="1"/>
  <c r="L17" i="18"/>
  <c r="K16" i="18"/>
  <c r="M17" i="18"/>
  <c r="N16" i="18"/>
  <c r="N89" i="18"/>
  <c r="N60" i="18"/>
  <c r="M60" i="18" l="1"/>
  <c r="G60" i="1"/>
  <c r="N53" i="18"/>
  <c r="I53" i="2"/>
  <c r="G53" i="2"/>
  <c r="H53" i="2"/>
  <c r="N56" i="18"/>
  <c r="H56" i="2"/>
  <c r="I56" i="2"/>
  <c r="G56" i="2"/>
  <c r="I61" i="3"/>
  <c r="G61" i="3"/>
  <c r="H61" i="3"/>
  <c r="H53" i="11"/>
  <c r="I53" i="11"/>
  <c r="G53" i="11"/>
  <c r="I61" i="10"/>
  <c r="G61" i="10"/>
  <c r="H61" i="10"/>
  <c r="I61" i="15"/>
  <c r="G61" i="15"/>
  <c r="H61" i="15"/>
  <c r="E52" i="8"/>
  <c r="E55" i="8"/>
  <c r="M55" i="18" s="1"/>
  <c r="I61" i="12"/>
  <c r="G61" i="12"/>
  <c r="H61" i="12"/>
  <c r="H53" i="9"/>
  <c r="G53" i="9"/>
  <c r="I53" i="9"/>
  <c r="H61" i="13"/>
  <c r="I61" i="13"/>
  <c r="G61" i="13"/>
  <c r="H53" i="16"/>
  <c r="G53" i="16"/>
  <c r="I53" i="16"/>
  <c r="N52" i="18"/>
  <c r="I52" i="1"/>
  <c r="G52" i="1"/>
  <c r="H52" i="1"/>
  <c r="N55" i="18"/>
  <c r="H55" i="1"/>
  <c r="I55" i="1"/>
  <c r="G55" i="1"/>
  <c r="H61" i="4"/>
  <c r="I61" i="4"/>
  <c r="G61" i="4"/>
  <c r="H61" i="5"/>
  <c r="I61" i="5"/>
  <c r="G61" i="5"/>
  <c r="G51" i="8"/>
  <c r="I52" i="8"/>
  <c r="G52" i="8"/>
  <c r="H52" i="8"/>
  <c r="H55" i="8"/>
  <c r="G55" i="8"/>
  <c r="I55" i="8"/>
  <c r="I56" i="11"/>
  <c r="G56" i="11"/>
  <c r="H56" i="11"/>
  <c r="I53" i="12"/>
  <c r="G53" i="12"/>
  <c r="H53" i="12"/>
  <c r="H56" i="12"/>
  <c r="G56" i="12"/>
  <c r="I56" i="12"/>
  <c r="M52" i="18"/>
  <c r="K60" i="18"/>
  <c r="I60" i="1"/>
  <c r="H61" i="2"/>
  <c r="I61" i="2"/>
  <c r="G61" i="2"/>
  <c r="N61" i="18"/>
  <c r="L55" i="18"/>
  <c r="H61" i="7"/>
  <c r="I61" i="7"/>
  <c r="G61" i="7"/>
  <c r="I60" i="8"/>
  <c r="G60" i="8"/>
  <c r="H60" i="8"/>
  <c r="H61" i="11"/>
  <c r="I61" i="11"/>
  <c r="G61" i="11"/>
  <c r="I56" i="9"/>
  <c r="G56" i="9"/>
  <c r="H56" i="9"/>
  <c r="I56" i="16"/>
  <c r="G56" i="16"/>
  <c r="H56" i="16"/>
  <c r="M89" i="18"/>
</calcChain>
</file>

<file path=xl/sharedStrings.xml><?xml version="1.0" encoding="utf-8"?>
<sst xmlns="http://schemas.openxmlformats.org/spreadsheetml/2006/main" count="2428" uniqueCount="169">
  <si>
    <t>Перечень индикаторов уровня социально-экономического развития</t>
  </si>
  <si>
    <t>№ п/п</t>
  </si>
  <si>
    <t>Наименования индикаторов</t>
  </si>
  <si>
    <t>Факт за 2007 г.</t>
  </si>
  <si>
    <t>Факт за 2015 г.</t>
  </si>
  <si>
    <t>Отклонение, %</t>
  </si>
  <si>
    <t>Численность постоянного населения, чел.</t>
  </si>
  <si>
    <t>Естественный прирост, чел.</t>
  </si>
  <si>
    <t>младенческая смертность</t>
  </si>
  <si>
    <t>Механический прирост, чел.</t>
  </si>
  <si>
    <t>Трудоспособное население, чел.</t>
  </si>
  <si>
    <t>Численность занятых, чел.</t>
  </si>
  <si>
    <t>Количество безработных, чел.</t>
  </si>
  <si>
    <t>в том числе на учете в ЦЗН, чел.</t>
  </si>
  <si>
    <t>Экономически активное население, чел.</t>
  </si>
  <si>
    <t>Уровень регистрируемой безработицы, %</t>
  </si>
  <si>
    <t>Уровень общей безработицы, %</t>
  </si>
  <si>
    <t>Фонд оплаты труда занятых, тыс. руб.</t>
  </si>
  <si>
    <t>Среднемесячная номинальная начисленная заработная плата, руб.</t>
  </si>
  <si>
    <t>Денежные доходы населения, тыс. руб.</t>
  </si>
  <si>
    <t>в том числе на душу населения, руб.</t>
  </si>
  <si>
    <t>Численность населения, имеющего доходы ниже прожиточного минимума, чел.</t>
  </si>
  <si>
    <t>Доля населения, имеющего ниже прожиточного минимума, %</t>
  </si>
  <si>
    <t>Производство промышленной продукции в натуральном выражении:</t>
  </si>
  <si>
    <t xml:space="preserve"> хлебобулочные изделия, т.</t>
  </si>
  <si>
    <t>производство мясных полуфабрикатов,т.</t>
  </si>
  <si>
    <t>макаронные изделия, т.</t>
  </si>
  <si>
    <t>молочная продукция, т.</t>
  </si>
  <si>
    <t>бланочная продукция, тыс. шт.</t>
  </si>
  <si>
    <t>пиломатериал, тыс. куб.м.</t>
  </si>
  <si>
    <t>пластиковые окна, шт</t>
  </si>
  <si>
    <t>шлакоблоки, тыс.шт.</t>
  </si>
  <si>
    <t>металлоизделия, тонн</t>
  </si>
  <si>
    <t>пар и вода, Гкал.</t>
  </si>
  <si>
    <t>Объем промышленной продукции, тыс. руб.</t>
  </si>
  <si>
    <t>хлебобулочные изделия</t>
  </si>
  <si>
    <t>производство мясных полуфабрикатов</t>
  </si>
  <si>
    <t>макаронные изделия</t>
  </si>
  <si>
    <t>молочная продукция</t>
  </si>
  <si>
    <t xml:space="preserve">бланочная продукция </t>
  </si>
  <si>
    <t>пиломатериал</t>
  </si>
  <si>
    <t>пластиковые окна</t>
  </si>
  <si>
    <t>шлакоблоки</t>
  </si>
  <si>
    <t>металлоизделия</t>
  </si>
  <si>
    <t>электроэнергия</t>
  </si>
  <si>
    <t>пар и вода</t>
  </si>
  <si>
    <t>Валовая продукция сельского хозяйства, тыс. руб., в том числе:</t>
  </si>
  <si>
    <t>КФХ</t>
  </si>
  <si>
    <t>в хозяйствах населения</t>
  </si>
  <si>
    <t>Объем производства, тыс. руб.</t>
  </si>
  <si>
    <t>Объем производства молока, тыс.руб.</t>
  </si>
  <si>
    <t>Объем производства мяса, тыс.руб.</t>
  </si>
  <si>
    <t>Производительность труда на 1 занятого, тыс. руб.</t>
  </si>
  <si>
    <t>Численность занятых в промышленном и сельскохозяйственном производстве, чел.</t>
  </si>
  <si>
    <t>Розничный товарооборот, тыс. руб.</t>
  </si>
  <si>
    <t>Платные услуги, тыс. руб.</t>
  </si>
  <si>
    <t>1. бытовые услуги, в том числе:</t>
  </si>
  <si>
    <t xml:space="preserve"> - ремонт и пошив обуви</t>
  </si>
  <si>
    <t xml:space="preserve"> - ремонт и пошив одежды</t>
  </si>
  <si>
    <t xml:space="preserve"> - парикмахерские</t>
  </si>
  <si>
    <t xml:space="preserve"> - бани</t>
  </si>
  <si>
    <t xml:space="preserve"> - прачечные</t>
  </si>
  <si>
    <t xml:space="preserve"> - фотографии </t>
  </si>
  <si>
    <t xml:space="preserve"> - прочие</t>
  </si>
  <si>
    <t>2. жилищные и гостиниц</t>
  </si>
  <si>
    <t>3. коммунальные</t>
  </si>
  <si>
    <t>4. пассажирский транспорт</t>
  </si>
  <si>
    <t>5. связи, в том числе:</t>
  </si>
  <si>
    <t xml:space="preserve"> - почта</t>
  </si>
  <si>
    <t xml:space="preserve"> - электросвязь</t>
  </si>
  <si>
    <t>6. культуры</t>
  </si>
  <si>
    <t>7. медицинские</t>
  </si>
  <si>
    <t>8. ветеренарные</t>
  </si>
  <si>
    <t>9. образования</t>
  </si>
  <si>
    <t>10. транспортные</t>
  </si>
  <si>
    <t>11. ритуальные</t>
  </si>
  <si>
    <t xml:space="preserve">12. прочие </t>
  </si>
  <si>
    <t>Объем инвестиций за счет всех источников финансирования, тыс. руб, в том числе:</t>
  </si>
  <si>
    <t xml:space="preserve"> - бюджетные инвестиции</t>
  </si>
  <si>
    <t xml:space="preserve"> - внебюджетные инвестиции</t>
  </si>
  <si>
    <t xml:space="preserve">Ввод в эксплуатацию жилых домов за счет всех источников финансирования, кв. м. </t>
  </si>
  <si>
    <t>Общая жилая площадь, кв. м.</t>
  </si>
  <si>
    <t>Обеспеченность общей жилой площадью на 1 чел, кв. м.</t>
  </si>
  <si>
    <t>Удельный вес введенной общей площади жилых домов по отношению к общей площади жилищного фонда, %</t>
  </si>
  <si>
    <t>Количество созданных рабочих мест, ед.</t>
  </si>
  <si>
    <t>Количество созданных рабочих мест на 1000 человек населения, ед.</t>
  </si>
  <si>
    <t>Число субъектов малого предпринимательства, ед.</t>
  </si>
  <si>
    <t>Число субъектов среднего предпринимательства, ед.</t>
  </si>
  <si>
    <t>Число субъектов малого и среднего предпринимательства в расчете на 10000 человек населения, ед.</t>
  </si>
  <si>
    <t>Численность населения, участвующего в работе территориального общественного самоуправления, чел.</t>
  </si>
  <si>
    <t>Доля населения, участвующего в работе территориального общественного самоуправления, %</t>
  </si>
  <si>
    <t>Количество преступлений, шт.</t>
  </si>
  <si>
    <t>в том числе раскрытых, шт.</t>
  </si>
  <si>
    <t>Раскрываемость преступлений, %</t>
  </si>
  <si>
    <t>Количество преступлений, совершенных несовершеннолетними, шт.</t>
  </si>
  <si>
    <t>Удельный вес преступлений, совершенных несовершеннолетними, %</t>
  </si>
  <si>
    <t>Уровень преступности на 100000 населения</t>
  </si>
  <si>
    <t>Количество ДТП, шт.</t>
  </si>
  <si>
    <t>Налоговые и неналоговые доходы бюджета, тыс. руб.</t>
  </si>
  <si>
    <t>Расходы в сфере организации муниципального управления, тыс. руб.</t>
  </si>
  <si>
    <t>Неэффективные расходы в сфере организации муниципального управления, тыс. руб.</t>
  </si>
  <si>
    <t>Доля неэффективных расходов в сфере организации муниципального управления, %</t>
  </si>
  <si>
    <t>Численность населения, обеспеченного питьевой водой, отвечающей требованиям безопасности, чел.</t>
  </si>
  <si>
    <t>Доля  населения, обеспеченного питьевой водой, отвечающей требованиям безопасности, в общей численности населения , %</t>
  </si>
  <si>
    <t>Общая протяженность автомобильных дорог общего пользования местного значения, км.</t>
  </si>
  <si>
    <t>Протяженность автомобильных дорог общего пользования местного значения, не отвечающих нормативным требованиям, км.</t>
  </si>
  <si>
    <t xml:space="preserve"> 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значения, %</t>
  </si>
  <si>
    <t>Общая площадь территории поселения, га</t>
  </si>
  <si>
    <t>Площадь земельных участков, являющихся объектами налогообложения земельным налогом, га</t>
  </si>
  <si>
    <t>Доля площади земельных участков, являющихся объектами налогообложения земельным налогом, в общей площади территории поселения, %</t>
  </si>
  <si>
    <t>Количество детей дошкольного возраста посещающих и нуждающихся в местах в ДОУ, чел.</t>
  </si>
  <si>
    <t>Количество детей, посещающих ДОУ, чел.</t>
  </si>
  <si>
    <t>Охват детей дошкольным образованием, %</t>
  </si>
  <si>
    <t>Количество участников культурно-досуговых мероприятий, организованных ОМСУ, чел.</t>
  </si>
  <si>
    <t xml:space="preserve"> в том числе количество участников платных культурно-досуговых мероприятий, организованных ОМСУ, чел.</t>
  </si>
  <si>
    <t xml:space="preserve"> Удельный вес населения, участвующего в платных культурно-досуговых мероприятий, организованных ОМСУ, %</t>
  </si>
  <si>
    <t>Численность населения, систематически занимающегося физической культурой и спортом, чел.</t>
  </si>
  <si>
    <t>Удельный вес населения, систематически занимающегося физической культурой и спортом, %</t>
  </si>
  <si>
    <t xml:space="preserve">  "          "                                           2016 г.</t>
  </si>
  <si>
    <t>Глава администрации _________________________</t>
  </si>
  <si>
    <t>Порог на 2016 г.</t>
  </si>
  <si>
    <t>Факт за 2016 г.</t>
  </si>
  <si>
    <t>подсобное хозяйство</t>
  </si>
  <si>
    <t>на 01.01.2016</t>
  </si>
  <si>
    <t>9 мес. 2016 г./ 9 мес 2007г.</t>
  </si>
  <si>
    <t xml:space="preserve">          </t>
  </si>
  <si>
    <t>%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</si>
  <si>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</si>
  <si>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МО "Город Кяхта" Кяхтинского района за 2016 год</t>
  </si>
  <si>
    <t>12 мес.2016 г./порог 12 мес 2016г.</t>
  </si>
  <si>
    <t>12 мес. 2016 г./ 12 мес 2015г.</t>
  </si>
  <si>
    <t>12 мес. 2016 г./ 12 мес 2007г.</t>
  </si>
  <si>
    <t>МО "Наушкинское" Кяхтинского района за 2016 года</t>
  </si>
  <si>
    <t>2016 г./порог 2016г.</t>
  </si>
  <si>
    <t>2016 г./  2015г.</t>
  </si>
  <si>
    <t>2016 г./ 2007г.</t>
  </si>
  <si>
    <t>МО "Хоронхойское" Кяхтинского района за 2016 года</t>
  </si>
  <si>
    <t>МО "Малокударинское" Кяхтинского района за 2016 года</t>
  </si>
  <si>
    <t>2016 г./2016г.</t>
  </si>
  <si>
    <t>2016 г./ 2015г.</t>
  </si>
  <si>
    <t>2016 г./  2007г.</t>
  </si>
  <si>
    <t>МО "Мурочинское" Кяхтинского района за 2016 года</t>
  </si>
  <si>
    <t>МО "Большелугское" Кяхтинского района за 2016 года</t>
  </si>
  <si>
    <t>МО "Усть-Кяхтинское" Кяхтинского района за 2016 года</t>
  </si>
  <si>
    <t>МО "Кударинское" Кяхтинского района за 2016 года</t>
  </si>
  <si>
    <t xml:space="preserve"> 2016 г./ 2007г.</t>
  </si>
  <si>
    <t>МО "Алтайское" Кяхтинского района за 2016 года</t>
  </si>
  <si>
    <t>2016 г./порог  2016г.</t>
  </si>
  <si>
    <t>МО "Субуктуйское" Кяхтинского района за 2016 года</t>
  </si>
  <si>
    <t>МО "Шарагольское" Кяхтинского района за 2016 года</t>
  </si>
  <si>
    <t>МО "Усть-Киранское" Кяхтинского района за 2016 года</t>
  </si>
  <si>
    <t>МО "Зарянское" Кяхтинского района за 2016 года</t>
  </si>
  <si>
    <t>МО "Большекударинское" Кяхтинского района за 2016 года</t>
  </si>
  <si>
    <t>2016 г./2007г.</t>
  </si>
  <si>
    <t>МО "Тамирское" Кяхтинского района за 2016 года</t>
  </si>
  <si>
    <t>МО "Кяхтинского района" за 2016 года</t>
  </si>
  <si>
    <t>МО "Чикойское" Кяхтинского района за 2016 года</t>
  </si>
  <si>
    <t xml:space="preserve">  "          "                                           2017 г.</t>
  </si>
  <si>
    <t>уб</t>
  </si>
  <si>
    <t>пр</t>
  </si>
  <si>
    <t>род</t>
  </si>
  <si>
    <t>ум</t>
  </si>
  <si>
    <t>возможно за счет оттока 16 чел.уменьшилось? И поставить 473 чел.</t>
  </si>
  <si>
    <t>уточните сколько убыло трудоспособных…. Уехавших (за 9 мес.показывали 550 чел)</t>
  </si>
  <si>
    <t>н/д</t>
  </si>
  <si>
    <t xml:space="preserve">  </t>
  </si>
  <si>
    <t>248.7</t>
  </si>
  <si>
    <t>248.8</t>
  </si>
  <si>
    <t>МО "Первомайское" Кяхтинского района за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</si>
</sst>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.0"/>
    <numFmt numFmtId="165" formatCode="#,##0.0"/>
    <numFmt numFmtId="166" formatCode="_-* #,##0_р_._-;\-* #,##0_р_._-;_-* &quot;-&quot;??_р_.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i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trike/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i/>
      <sz val="11"/>
      <color theme="2" tint="-0.89999084444715716"/>
      <name val="Times New Roman"/>
      <family val="1"/>
      <charset val="204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1" fillId="0" borderId="0"/>
    <xf numFmtId="43" fontId="1" fillId="0" borderId="0" applyFont="0" applyFill="0" applyBorder="0" applyAlignment="0" applyProtection="0"/>
  </cellStyleXfs>
  <cellXfs count="203">
    <xf numFmtId="0" fontId="0" fillId="0" borderId="0" xfId="0"/>
    <xf numFmtId="0" fontId="2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6" fillId="2" borderId="2" xfId="0" applyFont="1" applyFill="1" applyBorder="1" applyAlignment="1">
      <alignment wrapText="1"/>
    </xf>
    <xf numFmtId="0" fontId="7" fillId="0" borderId="4" xfId="0" applyFont="1" applyBorder="1" applyAlignment="1">
      <alignment wrapText="1"/>
    </xf>
    <xf numFmtId="0" fontId="2" fillId="0" borderId="4" xfId="0" applyFont="1" applyBorder="1"/>
    <xf numFmtId="0" fontId="3" fillId="3" borderId="4" xfId="0" applyFont="1" applyFill="1" applyBorder="1"/>
    <xf numFmtId="0" fontId="8" fillId="3" borderId="4" xfId="0" applyFont="1" applyFill="1" applyBorder="1"/>
    <xf numFmtId="2" fontId="2" fillId="2" borderId="4" xfId="0" applyNumberFormat="1" applyFont="1" applyFill="1" applyBorder="1"/>
    <xf numFmtId="164" fontId="2" fillId="2" borderId="4" xfId="0" applyNumberFormat="1" applyFont="1" applyFill="1" applyBorder="1"/>
    <xf numFmtId="164" fontId="4" fillId="2" borderId="5" xfId="0" applyNumberFormat="1" applyFont="1" applyFill="1" applyBorder="1"/>
    <xf numFmtId="0" fontId="9" fillId="0" borderId="1" xfId="0" applyFont="1" applyBorder="1"/>
    <xf numFmtId="0" fontId="2" fillId="0" borderId="1" xfId="0" applyFont="1" applyBorder="1"/>
    <xf numFmtId="0" fontId="3" fillId="0" borderId="1" xfId="0" applyFont="1" applyBorder="1"/>
    <xf numFmtId="2" fontId="2" fillId="2" borderId="1" xfId="0" applyNumberFormat="1" applyFont="1" applyFill="1" applyBorder="1"/>
    <xf numFmtId="164" fontId="2" fillId="2" borderId="1" xfId="0" applyNumberFormat="1" applyFont="1" applyFill="1" applyBorder="1"/>
    <xf numFmtId="164" fontId="4" fillId="2" borderId="7" xfId="0" applyNumberFormat="1" applyFont="1" applyFill="1" applyBorder="1"/>
    <xf numFmtId="0" fontId="9" fillId="4" borderId="1" xfId="0" applyFont="1" applyFill="1" applyBorder="1"/>
    <xf numFmtId="0" fontId="2" fillId="4" borderId="1" xfId="0" applyFont="1" applyFill="1" applyBorder="1"/>
    <xf numFmtId="0" fontId="9" fillId="0" borderId="9" xfId="0" applyFont="1" applyBorder="1"/>
    <xf numFmtId="0" fontId="2" fillId="0" borderId="9" xfId="0" applyFont="1" applyBorder="1"/>
    <xf numFmtId="0" fontId="3" fillId="0" borderId="9" xfId="0" applyFont="1" applyBorder="1"/>
    <xf numFmtId="2" fontId="2" fillId="2" borderId="9" xfId="0" applyNumberFormat="1" applyFont="1" applyFill="1" applyBorder="1"/>
    <xf numFmtId="164" fontId="2" fillId="2" borderId="9" xfId="0" applyNumberFormat="1" applyFont="1" applyFill="1" applyBorder="1"/>
    <xf numFmtId="164" fontId="4" fillId="2" borderId="10" xfId="0" applyNumberFormat="1" applyFont="1" applyFill="1" applyBorder="1"/>
    <xf numFmtId="0" fontId="9" fillId="0" borderId="4" xfId="0" applyFont="1" applyBorder="1"/>
    <xf numFmtId="0" fontId="9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9" fillId="5" borderId="1" xfId="0" applyFont="1" applyFill="1" applyBorder="1" applyAlignment="1">
      <alignment wrapText="1"/>
    </xf>
    <xf numFmtId="10" fontId="2" fillId="5" borderId="1" xfId="0" applyNumberFormat="1" applyFont="1" applyFill="1" applyBorder="1"/>
    <xf numFmtId="10" fontId="10" fillId="5" borderId="1" xfId="0" applyNumberFormat="1" applyFont="1" applyFill="1" applyBorder="1"/>
    <xf numFmtId="0" fontId="7" fillId="5" borderId="9" xfId="0" applyFont="1" applyFill="1" applyBorder="1"/>
    <xf numFmtId="10" fontId="2" fillId="5" borderId="9" xfId="0" applyNumberFormat="1" applyFont="1" applyFill="1" applyBorder="1"/>
    <xf numFmtId="10" fontId="10" fillId="5" borderId="9" xfId="0" applyNumberFormat="1" applyFont="1" applyFill="1" applyBorder="1"/>
    <xf numFmtId="0" fontId="4" fillId="0" borderId="4" xfId="0" applyFont="1" applyBorder="1"/>
    <xf numFmtId="0" fontId="7" fillId="5" borderId="9" xfId="0" applyFont="1" applyFill="1" applyBorder="1" applyAlignment="1">
      <alignment horizontal="left" vertical="center" wrapText="1"/>
    </xf>
    <xf numFmtId="164" fontId="2" fillId="5" borderId="9" xfId="0" applyNumberFormat="1" applyFont="1" applyFill="1" applyBorder="1"/>
    <xf numFmtId="0" fontId="2" fillId="3" borderId="4" xfId="0" applyFont="1" applyFill="1" applyBorder="1"/>
    <xf numFmtId="0" fontId="9" fillId="5" borderId="9" xfId="0" applyFont="1" applyFill="1" applyBorder="1"/>
    <xf numFmtId="2" fontId="2" fillId="5" borderId="9" xfId="0" applyNumberFormat="1" applyFont="1" applyFill="1" applyBorder="1"/>
    <xf numFmtId="164" fontId="2" fillId="2" borderId="10" xfId="0" applyNumberFormat="1" applyFont="1" applyFill="1" applyBorder="1"/>
    <xf numFmtId="0" fontId="9" fillId="0" borderId="4" xfId="0" applyFont="1" applyBorder="1" applyAlignment="1">
      <alignment wrapText="1"/>
    </xf>
    <xf numFmtId="164" fontId="2" fillId="2" borderId="5" xfId="0" applyNumberFormat="1" applyFont="1" applyFill="1" applyBorder="1"/>
    <xf numFmtId="0" fontId="7" fillId="5" borderId="9" xfId="0" applyFont="1" applyFill="1" applyBorder="1" applyAlignment="1">
      <alignment wrapText="1"/>
    </xf>
    <xf numFmtId="164" fontId="10" fillId="5" borderId="9" xfId="0" applyNumberFormat="1" applyFont="1" applyFill="1" applyBorder="1"/>
    <xf numFmtId="0" fontId="9" fillId="5" borderId="4" xfId="0" applyFont="1" applyFill="1" applyBorder="1" applyAlignment="1">
      <alignment wrapText="1"/>
    </xf>
    <xf numFmtId="0" fontId="2" fillId="5" borderId="4" xfId="0" applyFont="1" applyFill="1" applyBorder="1"/>
    <xf numFmtId="0" fontId="9" fillId="0" borderId="1" xfId="0" applyNumberFormat="1" applyFont="1" applyBorder="1"/>
    <xf numFmtId="4" fontId="2" fillId="0" borderId="1" xfId="0" applyNumberFormat="1" applyFont="1" applyBorder="1"/>
    <xf numFmtId="164" fontId="2" fillId="2" borderId="7" xfId="0" applyNumberFormat="1" applyFont="1" applyFill="1" applyBorder="1"/>
    <xf numFmtId="2" fontId="2" fillId="0" borderId="1" xfId="0" applyNumberFormat="1" applyFont="1" applyBorder="1"/>
    <xf numFmtId="0" fontId="9" fillId="0" borderId="1" xfId="0" applyFont="1" applyBorder="1" applyAlignment="1">
      <alignment wrapText="1"/>
    </xf>
    <xf numFmtId="0" fontId="9" fillId="5" borderId="1" xfId="0" applyFont="1" applyFill="1" applyBorder="1"/>
    <xf numFmtId="0" fontId="2" fillId="5" borderId="1" xfId="0" applyFont="1" applyFill="1" applyBorder="1"/>
    <xf numFmtId="0" fontId="3" fillId="5" borderId="1" xfId="0" applyFont="1" applyFill="1" applyBorder="1"/>
    <xf numFmtId="165" fontId="3" fillId="0" borderId="1" xfId="0" applyNumberFormat="1" applyFont="1" applyBorder="1"/>
    <xf numFmtId="0" fontId="7" fillId="5" borderId="1" xfId="0" applyFont="1" applyFill="1" applyBorder="1"/>
    <xf numFmtId="0" fontId="10" fillId="5" borderId="1" xfId="0" applyFont="1" applyFill="1" applyBorder="1"/>
    <xf numFmtId="164" fontId="2" fillId="5" borderId="1" xfId="0" applyNumberFormat="1" applyFont="1" applyFill="1" applyBorder="1"/>
    <xf numFmtId="164" fontId="2" fillId="4" borderId="1" xfId="0" applyNumberFormat="1" applyFont="1" applyFill="1" applyBorder="1"/>
    <xf numFmtId="164" fontId="10" fillId="4" borderId="1" xfId="0" applyNumberFormat="1" applyFont="1" applyFill="1" applyBorder="1"/>
    <xf numFmtId="0" fontId="9" fillId="4" borderId="9" xfId="0" applyFont="1" applyFill="1" applyBorder="1"/>
    <xf numFmtId="164" fontId="2" fillId="4" borderId="9" xfId="0" applyNumberFormat="1" applyFont="1" applyFill="1" applyBorder="1"/>
    <xf numFmtId="164" fontId="10" fillId="4" borderId="9" xfId="0" applyNumberFormat="1" applyFont="1" applyFill="1" applyBorder="1"/>
    <xf numFmtId="0" fontId="7" fillId="5" borderId="4" xfId="0" applyFont="1" applyFill="1" applyBorder="1" applyAlignment="1">
      <alignment wrapText="1"/>
    </xf>
    <xf numFmtId="164" fontId="2" fillId="5" borderId="4" xfId="0" applyNumberFormat="1" applyFont="1" applyFill="1" applyBorder="1"/>
    <xf numFmtId="164" fontId="10" fillId="5" borderId="4" xfId="0" applyNumberFormat="1" applyFont="1" applyFill="1" applyBorder="1"/>
    <xf numFmtId="0" fontId="9" fillId="0" borderId="9" xfId="0" applyFont="1" applyBorder="1" applyAlignment="1">
      <alignment wrapText="1"/>
    </xf>
    <xf numFmtId="0" fontId="7" fillId="0" borderId="4" xfId="0" applyFont="1" applyBorder="1"/>
    <xf numFmtId="0" fontId="7" fillId="5" borderId="4" xfId="0" applyFont="1" applyFill="1" applyBorder="1"/>
    <xf numFmtId="0" fontId="10" fillId="5" borderId="4" xfId="0" applyFont="1" applyFill="1" applyBorder="1"/>
    <xf numFmtId="0" fontId="10" fillId="0" borderId="1" xfId="0" applyFont="1" applyBorder="1"/>
    <xf numFmtId="0" fontId="8" fillId="5" borderId="14" xfId="0" applyFont="1" applyFill="1" applyBorder="1"/>
    <xf numFmtId="0" fontId="0" fillId="0" borderId="0" xfId="0" applyFont="1"/>
    <xf numFmtId="0" fontId="7" fillId="0" borderId="1" xfId="0" applyFont="1" applyBorder="1"/>
    <xf numFmtId="0" fontId="4" fillId="3" borderId="1" xfId="0" applyFont="1" applyFill="1" applyBorder="1"/>
    <xf numFmtId="0" fontId="12" fillId="0" borderId="0" xfId="0" applyFont="1" applyBorder="1"/>
    <xf numFmtId="0" fontId="12" fillId="0" borderId="4" xfId="0" applyFont="1" applyBorder="1"/>
    <xf numFmtId="164" fontId="9" fillId="5" borderId="1" xfId="0" applyNumberFormat="1" applyFont="1" applyFill="1" applyBorder="1"/>
    <xf numFmtId="164" fontId="12" fillId="5" borderId="1" xfId="0" applyNumberFormat="1" applyFont="1" applyFill="1" applyBorder="1"/>
    <xf numFmtId="164" fontId="8" fillId="5" borderId="9" xfId="0" applyNumberFormat="1" applyFont="1" applyFill="1" applyBorder="1"/>
    <xf numFmtId="0" fontId="2" fillId="5" borderId="9" xfId="0" applyFont="1" applyFill="1" applyBorder="1"/>
    <xf numFmtId="0" fontId="3" fillId="3" borderId="1" xfId="0" applyFont="1" applyFill="1" applyBorder="1"/>
    <xf numFmtId="0" fontId="2" fillId="3" borderId="1" xfId="0" applyFont="1" applyFill="1" applyBorder="1"/>
    <xf numFmtId="0" fontId="7" fillId="5" borderId="1" xfId="0" applyFont="1" applyFill="1" applyBorder="1" applyAlignment="1">
      <alignment wrapText="1"/>
    </xf>
    <xf numFmtId="1" fontId="2" fillId="5" borderId="1" xfId="0" applyNumberFormat="1" applyFont="1" applyFill="1" applyBorder="1"/>
    <xf numFmtId="0" fontId="2" fillId="3" borderId="9" xfId="0" applyFont="1" applyFill="1" applyBorder="1"/>
    <xf numFmtId="0" fontId="9" fillId="0" borderId="15" xfId="0" applyFont="1" applyBorder="1"/>
    <xf numFmtId="0" fontId="7" fillId="0" borderId="16" xfId="0" applyFont="1" applyBorder="1" applyAlignment="1">
      <alignment wrapText="1"/>
    </xf>
    <xf numFmtId="0" fontId="2" fillId="0" borderId="16" xfId="0" applyFont="1" applyBorder="1"/>
    <xf numFmtId="2" fontId="2" fillId="2" borderId="16" xfId="0" applyNumberFormat="1" applyFont="1" applyFill="1" applyBorder="1"/>
    <xf numFmtId="164" fontId="2" fillId="2" borderId="16" xfId="0" applyNumberFormat="1" applyFont="1" applyFill="1" applyBorder="1"/>
    <xf numFmtId="164" fontId="2" fillId="2" borderId="17" xfId="0" applyNumberFormat="1" applyFont="1" applyFill="1" applyBorder="1"/>
    <xf numFmtId="9" fontId="2" fillId="5" borderId="9" xfId="1" applyFont="1" applyFill="1" applyBorder="1"/>
    <xf numFmtId="9" fontId="4" fillId="5" borderId="9" xfId="1" applyFont="1" applyFill="1" applyBorder="1"/>
    <xf numFmtId="0" fontId="4" fillId="0" borderId="1" xfId="0" applyFont="1" applyBorder="1"/>
    <xf numFmtId="0" fontId="9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/>
    <xf numFmtId="0" fontId="9" fillId="3" borderId="4" xfId="0" applyFont="1" applyFill="1" applyBorder="1" applyAlignment="1">
      <alignment wrapText="1"/>
    </xf>
    <xf numFmtId="0" fontId="8" fillId="0" borderId="4" xfId="0" applyFont="1" applyBorder="1"/>
    <xf numFmtId="0" fontId="10" fillId="0" borderId="4" xfId="0" applyFont="1" applyBorder="1"/>
    <xf numFmtId="0" fontId="8" fillId="3" borderId="1" xfId="0" applyFont="1" applyFill="1" applyBorder="1"/>
    <xf numFmtId="0" fontId="10" fillId="0" borderId="9" xfId="0" applyFont="1" applyBorder="1"/>
    <xf numFmtId="0" fontId="13" fillId="0" borderId="4" xfId="0" applyFont="1" applyBorder="1"/>
    <xf numFmtId="0" fontId="12" fillId="3" borderId="4" xfId="0" applyFont="1" applyFill="1" applyBorder="1"/>
    <xf numFmtId="0" fontId="2" fillId="6" borderId="1" xfId="0" applyFont="1" applyFill="1" applyBorder="1"/>
    <xf numFmtId="0" fontId="8" fillId="7" borderId="1" xfId="0" applyFont="1" applyFill="1" applyBorder="1"/>
    <xf numFmtId="0" fontId="2" fillId="7" borderId="4" xfId="0" applyFont="1" applyFill="1" applyBorder="1"/>
    <xf numFmtId="0" fontId="2" fillId="7" borderId="1" xfId="0" applyFont="1" applyFill="1" applyBorder="1"/>
    <xf numFmtId="0" fontId="2" fillId="7" borderId="9" xfId="0" applyFont="1" applyFill="1" applyBorder="1"/>
    <xf numFmtId="2" fontId="2" fillId="0" borderId="16" xfId="0" applyNumberFormat="1" applyFont="1" applyBorder="1"/>
    <xf numFmtId="1" fontId="2" fillId="5" borderId="9" xfId="0" applyNumberFormat="1" applyFont="1" applyFill="1" applyBorder="1"/>
    <xf numFmtId="0" fontId="4" fillId="7" borderId="1" xfId="0" applyFont="1" applyFill="1" applyBorder="1"/>
    <xf numFmtId="164" fontId="4" fillId="7" borderId="1" xfId="0" applyNumberFormat="1" applyFont="1" applyFill="1" applyBorder="1"/>
    <xf numFmtId="0" fontId="2" fillId="0" borderId="18" xfId="0" applyFont="1" applyBorder="1"/>
    <xf numFmtId="0" fontId="13" fillId="0" borderId="18" xfId="0" applyFont="1" applyBorder="1"/>
    <xf numFmtId="2" fontId="2" fillId="5" borderId="1" xfId="0" applyNumberFormat="1" applyFont="1" applyFill="1" applyBorder="1"/>
    <xf numFmtId="165" fontId="2" fillId="0" borderId="1" xfId="0" applyNumberFormat="1" applyFont="1" applyBorder="1"/>
    <xf numFmtId="0" fontId="2" fillId="5" borderId="14" xfId="0" applyFont="1" applyFill="1" applyBorder="1"/>
    <xf numFmtId="164" fontId="4" fillId="3" borderId="1" xfId="2" applyNumberFormat="1" applyFont="1" applyFill="1" applyBorder="1" applyAlignment="1">
      <alignment horizontal="right" vertical="center"/>
    </xf>
    <xf numFmtId="0" fontId="8" fillId="5" borderId="14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right"/>
    </xf>
    <xf numFmtId="0" fontId="2" fillId="5" borderId="14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164" fontId="14" fillId="3" borderId="1" xfId="2" applyNumberFormat="1" applyFont="1" applyFill="1" applyBorder="1" applyAlignment="1">
      <alignment horizontal="right" vertical="center"/>
    </xf>
    <xf numFmtId="0" fontId="2" fillId="0" borderId="9" xfId="0" applyFont="1" applyBorder="1" applyAlignment="1">
      <alignment horizontal="right"/>
    </xf>
    <xf numFmtId="0" fontId="4" fillId="5" borderId="14" xfId="0" applyFont="1" applyFill="1" applyBorder="1" applyAlignment="1">
      <alignment horizontal="right"/>
    </xf>
    <xf numFmtId="9" fontId="0" fillId="0" borderId="0" xfId="0" applyNumberFormat="1" applyFont="1"/>
    <xf numFmtId="0" fontId="2" fillId="3" borderId="4" xfId="0" applyFont="1" applyFill="1" applyBorder="1" applyAlignment="1">
      <alignment horizontal="right"/>
    </xf>
    <xf numFmtId="0" fontId="8" fillId="3" borderId="4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9" fontId="0" fillId="0" borderId="0" xfId="0" applyNumberFormat="1"/>
    <xf numFmtId="0" fontId="8" fillId="0" borderId="1" xfId="0" applyFont="1" applyBorder="1"/>
    <xf numFmtId="0" fontId="4" fillId="5" borderId="1" xfId="0" applyFont="1" applyFill="1" applyBorder="1"/>
    <xf numFmtId="0" fontId="8" fillId="5" borderId="1" xfId="0" applyFont="1" applyFill="1" applyBorder="1"/>
    <xf numFmtId="0" fontId="4" fillId="0" borderId="9" xfId="0" applyFont="1" applyBorder="1"/>
    <xf numFmtId="2" fontId="4" fillId="0" borderId="1" xfId="0" applyNumberFormat="1" applyFont="1" applyBorder="1"/>
    <xf numFmtId="0" fontId="2" fillId="0" borderId="4" xfId="0" applyFont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10" fontId="2" fillId="5" borderId="1" xfId="0" applyNumberFormat="1" applyFont="1" applyFill="1" applyBorder="1" applyAlignment="1">
      <alignment horizontal="right"/>
    </xf>
    <xf numFmtId="10" fontId="10" fillId="5" borderId="1" xfId="0" applyNumberFormat="1" applyFont="1" applyFill="1" applyBorder="1" applyAlignment="1">
      <alignment horizontal="right"/>
    </xf>
    <xf numFmtId="10" fontId="2" fillId="5" borderId="9" xfId="0" applyNumberFormat="1" applyFont="1" applyFill="1" applyBorder="1" applyAlignment="1">
      <alignment horizontal="right"/>
    </xf>
    <xf numFmtId="10" fontId="10" fillId="5" borderId="9" xfId="0" applyNumberFormat="1" applyFont="1" applyFill="1" applyBorder="1" applyAlignment="1">
      <alignment horizontal="right"/>
    </xf>
    <xf numFmtId="0" fontId="2" fillId="3" borderId="9" xfId="0" applyFont="1" applyFill="1" applyBorder="1" applyAlignment="1">
      <alignment horizontal="right"/>
    </xf>
    <xf numFmtId="0" fontId="4" fillId="3" borderId="4" xfId="0" applyFont="1" applyFill="1" applyBorder="1" applyAlignment="1">
      <alignment horizontal="right"/>
    </xf>
    <xf numFmtId="0" fontId="15" fillId="0" borderId="0" xfId="0" applyFont="1"/>
    <xf numFmtId="1" fontId="2" fillId="0" borderId="1" xfId="0" applyNumberFormat="1" applyFont="1" applyBorder="1"/>
    <xf numFmtId="0" fontId="4" fillId="2" borderId="1" xfId="0" applyFont="1" applyFill="1" applyBorder="1"/>
    <xf numFmtId="0" fontId="10" fillId="4" borderId="1" xfId="0" applyFont="1" applyFill="1" applyBorder="1"/>
    <xf numFmtId="0" fontId="3" fillId="0" borderId="4" xfId="0" applyFont="1" applyBorder="1"/>
    <xf numFmtId="0" fontId="16" fillId="3" borderId="1" xfId="0" applyFont="1" applyFill="1" applyBorder="1"/>
    <xf numFmtId="0" fontId="10" fillId="3" borderId="1" xfId="0" applyFont="1" applyFill="1" applyBorder="1"/>
    <xf numFmtId="0" fontId="4" fillId="3" borderId="4" xfId="0" applyFont="1" applyFill="1" applyBorder="1"/>
    <xf numFmtId="2" fontId="2" fillId="3" borderId="1" xfId="0" applyNumberFormat="1" applyFont="1" applyFill="1" applyBorder="1"/>
    <xf numFmtId="0" fontId="2" fillId="0" borderId="14" xfId="0" applyFont="1" applyBorder="1"/>
    <xf numFmtId="166" fontId="2" fillId="0" borderId="4" xfId="3" applyNumberFormat="1" applyFont="1" applyBorder="1" applyAlignment="1">
      <alignment horizontal="right"/>
    </xf>
    <xf numFmtId="0" fontId="4" fillId="3" borderId="9" xfId="0" applyFont="1" applyFill="1" applyBorder="1"/>
    <xf numFmtId="0" fontId="10" fillId="3" borderId="4" xfId="0" applyFont="1" applyFill="1" applyBorder="1"/>
    <xf numFmtId="0" fontId="3" fillId="3" borderId="9" xfId="0" applyFont="1" applyFill="1" applyBorder="1"/>
    <xf numFmtId="0" fontId="10" fillId="3" borderId="9" xfId="0" applyFont="1" applyFill="1" applyBorder="1"/>
    <xf numFmtId="0" fontId="17" fillId="0" borderId="4" xfId="0" applyFont="1" applyBorder="1"/>
    <xf numFmtId="164" fontId="2" fillId="0" borderId="1" xfId="0" applyNumberFormat="1" applyFont="1" applyBorder="1"/>
    <xf numFmtId="0" fontId="2" fillId="8" borderId="1" xfId="0" applyFont="1" applyFill="1" applyBorder="1"/>
    <xf numFmtId="0" fontId="18" fillId="0" borderId="0" xfId="0" applyFont="1"/>
    <xf numFmtId="4" fontId="2" fillId="3" borderId="1" xfId="0" applyNumberFormat="1" applyFont="1" applyFill="1" applyBorder="1"/>
    <xf numFmtId="165" fontId="2" fillId="3" borderId="1" xfId="0" applyNumberFormat="1" applyFont="1" applyFill="1" applyBorder="1"/>
    <xf numFmtId="2" fontId="4" fillId="5" borderId="1" xfId="0" applyNumberFormat="1" applyFont="1" applyFill="1" applyBorder="1"/>
    <xf numFmtId="164" fontId="4" fillId="4" borderId="1" xfId="0" applyNumberFormat="1" applyFont="1" applyFill="1" applyBorder="1"/>
    <xf numFmtId="164" fontId="4" fillId="4" borderId="9" xfId="0" applyNumberFormat="1" applyFont="1" applyFill="1" applyBorder="1"/>
    <xf numFmtId="0" fontId="4" fillId="0" borderId="4" xfId="0" applyFont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0" fontId="10" fillId="3" borderId="4" xfId="0" applyFont="1" applyFill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10" fontId="2" fillId="0" borderId="4" xfId="0" applyNumberFormat="1" applyFont="1" applyBorder="1"/>
    <xf numFmtId="164" fontId="2" fillId="0" borderId="4" xfId="0" applyNumberFormat="1" applyFont="1" applyBorder="1"/>
    <xf numFmtId="2" fontId="2" fillId="0" borderId="4" xfId="0" applyNumberFormat="1" applyFont="1" applyBorder="1"/>
    <xf numFmtId="4" fontId="2" fillId="0" borderId="4" xfId="0" applyNumberFormat="1" applyFont="1" applyBorder="1"/>
    <xf numFmtId="165" fontId="2" fillId="0" borderId="4" xfId="0" applyNumberFormat="1" applyFont="1" applyBorder="1"/>
    <xf numFmtId="1" fontId="2" fillId="0" borderId="4" xfId="0" applyNumberFormat="1" applyFont="1" applyBorder="1"/>
    <xf numFmtId="9" fontId="2" fillId="0" borderId="4" xfId="0" applyNumberFormat="1" applyFont="1" applyBorder="1"/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">
    <cellStyle name="Обычный" xfId="0" builtinId="0"/>
    <cellStyle name="Обычный 3" xfId="2"/>
    <cellStyle name="Процентный" xfId="1" builtinId="5"/>
    <cellStyle name="Финансовый" xfId="3" builtinId="3"/>
  </cellStyles>
  <dxfs count="0"/>
  <tableStyles count="0" defaultTableStyle="TableStyleMedium2" defaultPivotStyle="PivotStyleMedium9"/>
  <colors>
    <mruColors>
      <color rgb="FFF2DCDB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123</xdr:row>
      <xdr:rowOff>161925</xdr:rowOff>
    </xdr:from>
    <xdr:to>
      <xdr:col>1</xdr:col>
      <xdr:colOff>428625</xdr:colOff>
      <xdr:row>123</xdr:row>
      <xdr:rowOff>161925</xdr:rowOff>
    </xdr:to>
    <xdr:cxnSp macro="">
      <xdr:nvCxnSpPr>
        <xdr:cNvPr id="2" name="Прямая соединительная линия 1"/>
        <xdr:cNvCxnSpPr/>
      </xdr:nvCxnSpPr>
      <xdr:spPr>
        <a:xfrm>
          <a:off x="381000" y="38204775"/>
          <a:ext cx="266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581025</xdr:colOff>
      <xdr:row>123</xdr:row>
      <xdr:rowOff>161925</xdr:rowOff>
    </xdr:from>
    <xdr:to>
      <xdr:col>1</xdr:col>
      <xdr:colOff>1524000</xdr:colOff>
      <xdr:row>123</xdr:row>
      <xdr:rowOff>171450</xdr:rowOff>
    </xdr:to>
    <xdr:cxnSp macro="">
      <xdr:nvCxnSpPr>
        <xdr:cNvPr id="3" name="Прямая соединительная линия 2"/>
        <xdr:cNvCxnSpPr/>
      </xdr:nvCxnSpPr>
      <xdr:spPr>
        <a:xfrm flipV="1">
          <a:off x="800100" y="38204775"/>
          <a:ext cx="9429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124</xdr:row>
      <xdr:rowOff>161925</xdr:rowOff>
    </xdr:from>
    <xdr:to>
      <xdr:col>1</xdr:col>
      <xdr:colOff>428625</xdr:colOff>
      <xdr:row>124</xdr:row>
      <xdr:rowOff>161925</xdr:rowOff>
    </xdr:to>
    <xdr:cxnSp macro="">
      <xdr:nvCxnSpPr>
        <xdr:cNvPr id="2" name="Прямая соединительная линия 1"/>
        <xdr:cNvCxnSpPr/>
      </xdr:nvCxnSpPr>
      <xdr:spPr>
        <a:xfrm>
          <a:off x="381000" y="35099625"/>
          <a:ext cx="266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581025</xdr:colOff>
      <xdr:row>124</xdr:row>
      <xdr:rowOff>161925</xdr:rowOff>
    </xdr:from>
    <xdr:to>
      <xdr:col>1</xdr:col>
      <xdr:colOff>1524000</xdr:colOff>
      <xdr:row>124</xdr:row>
      <xdr:rowOff>171450</xdr:rowOff>
    </xdr:to>
    <xdr:cxnSp macro="">
      <xdr:nvCxnSpPr>
        <xdr:cNvPr id="3" name="Прямая соединительная линия 2"/>
        <xdr:cNvCxnSpPr/>
      </xdr:nvCxnSpPr>
      <xdr:spPr>
        <a:xfrm flipV="1">
          <a:off x="800100" y="35099625"/>
          <a:ext cx="9429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124</xdr:row>
      <xdr:rowOff>161925</xdr:rowOff>
    </xdr:from>
    <xdr:to>
      <xdr:col>1</xdr:col>
      <xdr:colOff>428625</xdr:colOff>
      <xdr:row>124</xdr:row>
      <xdr:rowOff>161925</xdr:rowOff>
    </xdr:to>
    <xdr:cxnSp macro="">
      <xdr:nvCxnSpPr>
        <xdr:cNvPr id="2" name="Прямая соединительная линия 1"/>
        <xdr:cNvCxnSpPr/>
      </xdr:nvCxnSpPr>
      <xdr:spPr>
        <a:xfrm>
          <a:off x="381000" y="35099625"/>
          <a:ext cx="266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581025</xdr:colOff>
      <xdr:row>124</xdr:row>
      <xdr:rowOff>161925</xdr:rowOff>
    </xdr:from>
    <xdr:to>
      <xdr:col>1</xdr:col>
      <xdr:colOff>1524000</xdr:colOff>
      <xdr:row>124</xdr:row>
      <xdr:rowOff>171450</xdr:rowOff>
    </xdr:to>
    <xdr:cxnSp macro="">
      <xdr:nvCxnSpPr>
        <xdr:cNvPr id="3" name="Прямая соединительная линия 2"/>
        <xdr:cNvCxnSpPr/>
      </xdr:nvCxnSpPr>
      <xdr:spPr>
        <a:xfrm flipV="1">
          <a:off x="800100" y="35099625"/>
          <a:ext cx="9429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124</xdr:row>
      <xdr:rowOff>161925</xdr:rowOff>
    </xdr:from>
    <xdr:to>
      <xdr:col>1</xdr:col>
      <xdr:colOff>428625</xdr:colOff>
      <xdr:row>124</xdr:row>
      <xdr:rowOff>161925</xdr:rowOff>
    </xdr:to>
    <xdr:cxnSp macro="">
      <xdr:nvCxnSpPr>
        <xdr:cNvPr id="2" name="Прямая соединительная линия 1"/>
        <xdr:cNvCxnSpPr/>
      </xdr:nvCxnSpPr>
      <xdr:spPr>
        <a:xfrm>
          <a:off x="381000" y="35099625"/>
          <a:ext cx="266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581025</xdr:colOff>
      <xdr:row>124</xdr:row>
      <xdr:rowOff>161925</xdr:rowOff>
    </xdr:from>
    <xdr:to>
      <xdr:col>1</xdr:col>
      <xdr:colOff>1524000</xdr:colOff>
      <xdr:row>124</xdr:row>
      <xdr:rowOff>171450</xdr:rowOff>
    </xdr:to>
    <xdr:cxnSp macro="">
      <xdr:nvCxnSpPr>
        <xdr:cNvPr id="3" name="Прямая соединительная линия 2"/>
        <xdr:cNvCxnSpPr/>
      </xdr:nvCxnSpPr>
      <xdr:spPr>
        <a:xfrm flipV="1">
          <a:off x="800100" y="35099625"/>
          <a:ext cx="9429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124</xdr:row>
      <xdr:rowOff>161925</xdr:rowOff>
    </xdr:from>
    <xdr:to>
      <xdr:col>1</xdr:col>
      <xdr:colOff>428625</xdr:colOff>
      <xdr:row>124</xdr:row>
      <xdr:rowOff>161925</xdr:rowOff>
    </xdr:to>
    <xdr:cxnSp macro="">
      <xdr:nvCxnSpPr>
        <xdr:cNvPr id="2" name="Прямая соединительная линия 1"/>
        <xdr:cNvCxnSpPr/>
      </xdr:nvCxnSpPr>
      <xdr:spPr>
        <a:xfrm>
          <a:off x="381000" y="35099625"/>
          <a:ext cx="266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581025</xdr:colOff>
      <xdr:row>124</xdr:row>
      <xdr:rowOff>161925</xdr:rowOff>
    </xdr:from>
    <xdr:to>
      <xdr:col>1</xdr:col>
      <xdr:colOff>1524000</xdr:colOff>
      <xdr:row>124</xdr:row>
      <xdr:rowOff>171450</xdr:rowOff>
    </xdr:to>
    <xdr:cxnSp macro="">
      <xdr:nvCxnSpPr>
        <xdr:cNvPr id="3" name="Прямая соединительная линия 2"/>
        <xdr:cNvCxnSpPr/>
      </xdr:nvCxnSpPr>
      <xdr:spPr>
        <a:xfrm flipV="1">
          <a:off x="800100" y="35099625"/>
          <a:ext cx="9429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124</xdr:row>
      <xdr:rowOff>161925</xdr:rowOff>
    </xdr:from>
    <xdr:to>
      <xdr:col>1</xdr:col>
      <xdr:colOff>428625</xdr:colOff>
      <xdr:row>124</xdr:row>
      <xdr:rowOff>161925</xdr:rowOff>
    </xdr:to>
    <xdr:cxnSp macro="">
      <xdr:nvCxnSpPr>
        <xdr:cNvPr id="2" name="Прямая соединительная линия 1"/>
        <xdr:cNvCxnSpPr/>
      </xdr:nvCxnSpPr>
      <xdr:spPr>
        <a:xfrm>
          <a:off x="381000" y="35099625"/>
          <a:ext cx="266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581025</xdr:colOff>
      <xdr:row>124</xdr:row>
      <xdr:rowOff>161925</xdr:rowOff>
    </xdr:from>
    <xdr:to>
      <xdr:col>1</xdr:col>
      <xdr:colOff>1524000</xdr:colOff>
      <xdr:row>124</xdr:row>
      <xdr:rowOff>171450</xdr:rowOff>
    </xdr:to>
    <xdr:cxnSp macro="">
      <xdr:nvCxnSpPr>
        <xdr:cNvPr id="3" name="Прямая соединительная линия 2"/>
        <xdr:cNvCxnSpPr/>
      </xdr:nvCxnSpPr>
      <xdr:spPr>
        <a:xfrm flipV="1">
          <a:off x="800100" y="35099625"/>
          <a:ext cx="9429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124</xdr:row>
      <xdr:rowOff>161925</xdr:rowOff>
    </xdr:from>
    <xdr:to>
      <xdr:col>1</xdr:col>
      <xdr:colOff>428625</xdr:colOff>
      <xdr:row>124</xdr:row>
      <xdr:rowOff>161925</xdr:rowOff>
    </xdr:to>
    <xdr:cxnSp macro="">
      <xdr:nvCxnSpPr>
        <xdr:cNvPr id="2" name="Прямая соединительная линия 1"/>
        <xdr:cNvCxnSpPr/>
      </xdr:nvCxnSpPr>
      <xdr:spPr>
        <a:xfrm>
          <a:off x="381000" y="35099625"/>
          <a:ext cx="266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581025</xdr:colOff>
      <xdr:row>124</xdr:row>
      <xdr:rowOff>161925</xdr:rowOff>
    </xdr:from>
    <xdr:to>
      <xdr:col>1</xdr:col>
      <xdr:colOff>1524000</xdr:colOff>
      <xdr:row>124</xdr:row>
      <xdr:rowOff>171450</xdr:rowOff>
    </xdr:to>
    <xdr:cxnSp macro="">
      <xdr:nvCxnSpPr>
        <xdr:cNvPr id="3" name="Прямая соединительная линия 2"/>
        <xdr:cNvCxnSpPr/>
      </xdr:nvCxnSpPr>
      <xdr:spPr>
        <a:xfrm flipV="1">
          <a:off x="800100" y="35099625"/>
          <a:ext cx="9429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124</xdr:row>
      <xdr:rowOff>161925</xdr:rowOff>
    </xdr:from>
    <xdr:to>
      <xdr:col>1</xdr:col>
      <xdr:colOff>428625</xdr:colOff>
      <xdr:row>124</xdr:row>
      <xdr:rowOff>161925</xdr:rowOff>
    </xdr:to>
    <xdr:cxnSp macro="">
      <xdr:nvCxnSpPr>
        <xdr:cNvPr id="2" name="Прямая соединительная линия 1"/>
        <xdr:cNvCxnSpPr/>
      </xdr:nvCxnSpPr>
      <xdr:spPr>
        <a:xfrm>
          <a:off x="381000" y="35099625"/>
          <a:ext cx="266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581025</xdr:colOff>
      <xdr:row>124</xdr:row>
      <xdr:rowOff>161925</xdr:rowOff>
    </xdr:from>
    <xdr:to>
      <xdr:col>1</xdr:col>
      <xdr:colOff>1524000</xdr:colOff>
      <xdr:row>124</xdr:row>
      <xdr:rowOff>171450</xdr:rowOff>
    </xdr:to>
    <xdr:cxnSp macro="">
      <xdr:nvCxnSpPr>
        <xdr:cNvPr id="3" name="Прямая соединительная линия 2"/>
        <xdr:cNvCxnSpPr/>
      </xdr:nvCxnSpPr>
      <xdr:spPr>
        <a:xfrm flipV="1">
          <a:off x="800100" y="35099625"/>
          <a:ext cx="9429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124</xdr:row>
      <xdr:rowOff>161925</xdr:rowOff>
    </xdr:from>
    <xdr:to>
      <xdr:col>1</xdr:col>
      <xdr:colOff>428625</xdr:colOff>
      <xdr:row>124</xdr:row>
      <xdr:rowOff>161925</xdr:rowOff>
    </xdr:to>
    <xdr:cxnSp macro="">
      <xdr:nvCxnSpPr>
        <xdr:cNvPr id="2" name="Прямая соединительная линия 1"/>
        <xdr:cNvCxnSpPr/>
      </xdr:nvCxnSpPr>
      <xdr:spPr>
        <a:xfrm>
          <a:off x="381000" y="35099625"/>
          <a:ext cx="266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581025</xdr:colOff>
      <xdr:row>124</xdr:row>
      <xdr:rowOff>161925</xdr:rowOff>
    </xdr:from>
    <xdr:to>
      <xdr:col>1</xdr:col>
      <xdr:colOff>1524000</xdr:colOff>
      <xdr:row>124</xdr:row>
      <xdr:rowOff>171450</xdr:rowOff>
    </xdr:to>
    <xdr:cxnSp macro="">
      <xdr:nvCxnSpPr>
        <xdr:cNvPr id="3" name="Прямая соединительная линия 2"/>
        <xdr:cNvCxnSpPr/>
      </xdr:nvCxnSpPr>
      <xdr:spPr>
        <a:xfrm flipV="1">
          <a:off x="800100" y="35099625"/>
          <a:ext cx="9429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124</xdr:row>
      <xdr:rowOff>161925</xdr:rowOff>
    </xdr:from>
    <xdr:to>
      <xdr:col>1</xdr:col>
      <xdr:colOff>428625</xdr:colOff>
      <xdr:row>124</xdr:row>
      <xdr:rowOff>161925</xdr:rowOff>
    </xdr:to>
    <xdr:cxnSp macro="">
      <xdr:nvCxnSpPr>
        <xdr:cNvPr id="2" name="Прямая соединительная линия 1"/>
        <xdr:cNvCxnSpPr/>
      </xdr:nvCxnSpPr>
      <xdr:spPr>
        <a:xfrm>
          <a:off x="381000" y="34061400"/>
          <a:ext cx="266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581025</xdr:colOff>
      <xdr:row>124</xdr:row>
      <xdr:rowOff>161925</xdr:rowOff>
    </xdr:from>
    <xdr:to>
      <xdr:col>1</xdr:col>
      <xdr:colOff>1524000</xdr:colOff>
      <xdr:row>124</xdr:row>
      <xdr:rowOff>171450</xdr:rowOff>
    </xdr:to>
    <xdr:cxnSp macro="">
      <xdr:nvCxnSpPr>
        <xdr:cNvPr id="3" name="Прямая соединительная линия 2"/>
        <xdr:cNvCxnSpPr/>
      </xdr:nvCxnSpPr>
      <xdr:spPr>
        <a:xfrm flipV="1">
          <a:off x="800100" y="34061400"/>
          <a:ext cx="9429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124</xdr:row>
      <xdr:rowOff>161925</xdr:rowOff>
    </xdr:from>
    <xdr:to>
      <xdr:col>1</xdr:col>
      <xdr:colOff>428625</xdr:colOff>
      <xdr:row>124</xdr:row>
      <xdr:rowOff>161925</xdr:rowOff>
    </xdr:to>
    <xdr:cxnSp macro="">
      <xdr:nvCxnSpPr>
        <xdr:cNvPr id="2" name="Прямая соединительная линия 1"/>
        <xdr:cNvCxnSpPr/>
      </xdr:nvCxnSpPr>
      <xdr:spPr>
        <a:xfrm>
          <a:off x="381000" y="35099625"/>
          <a:ext cx="266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581025</xdr:colOff>
      <xdr:row>124</xdr:row>
      <xdr:rowOff>161925</xdr:rowOff>
    </xdr:from>
    <xdr:to>
      <xdr:col>1</xdr:col>
      <xdr:colOff>1524000</xdr:colOff>
      <xdr:row>124</xdr:row>
      <xdr:rowOff>171450</xdr:rowOff>
    </xdr:to>
    <xdr:cxnSp macro="">
      <xdr:nvCxnSpPr>
        <xdr:cNvPr id="3" name="Прямая соединительная линия 2"/>
        <xdr:cNvCxnSpPr/>
      </xdr:nvCxnSpPr>
      <xdr:spPr>
        <a:xfrm flipV="1">
          <a:off x="800100" y="35099625"/>
          <a:ext cx="9429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124</xdr:row>
      <xdr:rowOff>161925</xdr:rowOff>
    </xdr:from>
    <xdr:to>
      <xdr:col>1</xdr:col>
      <xdr:colOff>428625</xdr:colOff>
      <xdr:row>124</xdr:row>
      <xdr:rowOff>161925</xdr:rowOff>
    </xdr:to>
    <xdr:cxnSp macro="">
      <xdr:nvCxnSpPr>
        <xdr:cNvPr id="2" name="Прямая соединительная линия 1"/>
        <xdr:cNvCxnSpPr/>
      </xdr:nvCxnSpPr>
      <xdr:spPr>
        <a:xfrm>
          <a:off x="381000" y="35099625"/>
          <a:ext cx="266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581025</xdr:colOff>
      <xdr:row>124</xdr:row>
      <xdr:rowOff>161925</xdr:rowOff>
    </xdr:from>
    <xdr:to>
      <xdr:col>1</xdr:col>
      <xdr:colOff>1524000</xdr:colOff>
      <xdr:row>124</xdr:row>
      <xdr:rowOff>171450</xdr:rowOff>
    </xdr:to>
    <xdr:cxnSp macro="">
      <xdr:nvCxnSpPr>
        <xdr:cNvPr id="3" name="Прямая соединительная линия 2"/>
        <xdr:cNvCxnSpPr/>
      </xdr:nvCxnSpPr>
      <xdr:spPr>
        <a:xfrm flipV="1">
          <a:off x="800100" y="35099625"/>
          <a:ext cx="9429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124</xdr:row>
      <xdr:rowOff>161925</xdr:rowOff>
    </xdr:from>
    <xdr:to>
      <xdr:col>1</xdr:col>
      <xdr:colOff>428625</xdr:colOff>
      <xdr:row>124</xdr:row>
      <xdr:rowOff>161925</xdr:rowOff>
    </xdr:to>
    <xdr:cxnSp macro="">
      <xdr:nvCxnSpPr>
        <xdr:cNvPr id="2" name="Прямая соединительная линия 1"/>
        <xdr:cNvCxnSpPr/>
      </xdr:nvCxnSpPr>
      <xdr:spPr>
        <a:xfrm>
          <a:off x="381000" y="35099625"/>
          <a:ext cx="266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581025</xdr:colOff>
      <xdr:row>124</xdr:row>
      <xdr:rowOff>161925</xdr:rowOff>
    </xdr:from>
    <xdr:to>
      <xdr:col>1</xdr:col>
      <xdr:colOff>1524000</xdr:colOff>
      <xdr:row>124</xdr:row>
      <xdr:rowOff>171450</xdr:rowOff>
    </xdr:to>
    <xdr:cxnSp macro="">
      <xdr:nvCxnSpPr>
        <xdr:cNvPr id="3" name="Прямая соединительная линия 2"/>
        <xdr:cNvCxnSpPr/>
      </xdr:nvCxnSpPr>
      <xdr:spPr>
        <a:xfrm flipV="1">
          <a:off x="800100" y="35099625"/>
          <a:ext cx="9429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124</xdr:row>
      <xdr:rowOff>161925</xdr:rowOff>
    </xdr:from>
    <xdr:to>
      <xdr:col>1</xdr:col>
      <xdr:colOff>428625</xdr:colOff>
      <xdr:row>124</xdr:row>
      <xdr:rowOff>161925</xdr:rowOff>
    </xdr:to>
    <xdr:cxnSp macro="">
      <xdr:nvCxnSpPr>
        <xdr:cNvPr id="2" name="Прямая соединительная линия 1"/>
        <xdr:cNvCxnSpPr/>
      </xdr:nvCxnSpPr>
      <xdr:spPr>
        <a:xfrm>
          <a:off x="381000" y="35099625"/>
          <a:ext cx="266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581025</xdr:colOff>
      <xdr:row>124</xdr:row>
      <xdr:rowOff>161925</xdr:rowOff>
    </xdr:from>
    <xdr:to>
      <xdr:col>1</xdr:col>
      <xdr:colOff>1524000</xdr:colOff>
      <xdr:row>124</xdr:row>
      <xdr:rowOff>171450</xdr:rowOff>
    </xdr:to>
    <xdr:cxnSp macro="">
      <xdr:nvCxnSpPr>
        <xdr:cNvPr id="3" name="Прямая соединительная линия 2"/>
        <xdr:cNvCxnSpPr/>
      </xdr:nvCxnSpPr>
      <xdr:spPr>
        <a:xfrm flipV="1">
          <a:off x="800100" y="35099625"/>
          <a:ext cx="9429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124</xdr:row>
      <xdr:rowOff>161925</xdr:rowOff>
    </xdr:from>
    <xdr:to>
      <xdr:col>1</xdr:col>
      <xdr:colOff>428625</xdr:colOff>
      <xdr:row>124</xdr:row>
      <xdr:rowOff>161925</xdr:rowOff>
    </xdr:to>
    <xdr:cxnSp macro="">
      <xdr:nvCxnSpPr>
        <xdr:cNvPr id="2" name="Прямая соединительная линия 1"/>
        <xdr:cNvCxnSpPr/>
      </xdr:nvCxnSpPr>
      <xdr:spPr>
        <a:xfrm>
          <a:off x="381000" y="35099625"/>
          <a:ext cx="266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581025</xdr:colOff>
      <xdr:row>124</xdr:row>
      <xdr:rowOff>161925</xdr:rowOff>
    </xdr:from>
    <xdr:to>
      <xdr:col>1</xdr:col>
      <xdr:colOff>1524000</xdr:colOff>
      <xdr:row>124</xdr:row>
      <xdr:rowOff>171450</xdr:rowOff>
    </xdr:to>
    <xdr:cxnSp macro="">
      <xdr:nvCxnSpPr>
        <xdr:cNvPr id="3" name="Прямая соединительная линия 2"/>
        <xdr:cNvCxnSpPr/>
      </xdr:nvCxnSpPr>
      <xdr:spPr>
        <a:xfrm flipV="1">
          <a:off x="800100" y="35099625"/>
          <a:ext cx="9429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124</xdr:row>
      <xdr:rowOff>161925</xdr:rowOff>
    </xdr:from>
    <xdr:to>
      <xdr:col>1</xdr:col>
      <xdr:colOff>428625</xdr:colOff>
      <xdr:row>124</xdr:row>
      <xdr:rowOff>161925</xdr:rowOff>
    </xdr:to>
    <xdr:cxnSp macro="">
      <xdr:nvCxnSpPr>
        <xdr:cNvPr id="2" name="Прямая соединительная линия 1"/>
        <xdr:cNvCxnSpPr/>
      </xdr:nvCxnSpPr>
      <xdr:spPr>
        <a:xfrm>
          <a:off x="381000" y="35099625"/>
          <a:ext cx="266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581025</xdr:colOff>
      <xdr:row>124</xdr:row>
      <xdr:rowOff>161925</xdr:rowOff>
    </xdr:from>
    <xdr:to>
      <xdr:col>1</xdr:col>
      <xdr:colOff>1524000</xdr:colOff>
      <xdr:row>124</xdr:row>
      <xdr:rowOff>171450</xdr:rowOff>
    </xdr:to>
    <xdr:cxnSp macro="">
      <xdr:nvCxnSpPr>
        <xdr:cNvPr id="3" name="Прямая соединительная линия 2"/>
        <xdr:cNvCxnSpPr/>
      </xdr:nvCxnSpPr>
      <xdr:spPr>
        <a:xfrm flipV="1">
          <a:off x="800100" y="35099625"/>
          <a:ext cx="9429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123</xdr:row>
      <xdr:rowOff>161925</xdr:rowOff>
    </xdr:from>
    <xdr:to>
      <xdr:col>1</xdr:col>
      <xdr:colOff>428625</xdr:colOff>
      <xdr:row>123</xdr:row>
      <xdr:rowOff>161925</xdr:rowOff>
    </xdr:to>
    <xdr:cxnSp macro="">
      <xdr:nvCxnSpPr>
        <xdr:cNvPr id="2" name="Прямая соединительная линия 1"/>
        <xdr:cNvCxnSpPr/>
      </xdr:nvCxnSpPr>
      <xdr:spPr>
        <a:xfrm>
          <a:off x="381000" y="35099625"/>
          <a:ext cx="266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581025</xdr:colOff>
      <xdr:row>123</xdr:row>
      <xdr:rowOff>161925</xdr:rowOff>
    </xdr:from>
    <xdr:to>
      <xdr:col>1</xdr:col>
      <xdr:colOff>1524000</xdr:colOff>
      <xdr:row>123</xdr:row>
      <xdr:rowOff>171450</xdr:rowOff>
    </xdr:to>
    <xdr:cxnSp macro="">
      <xdr:nvCxnSpPr>
        <xdr:cNvPr id="3" name="Прямая соединительная линия 2"/>
        <xdr:cNvCxnSpPr/>
      </xdr:nvCxnSpPr>
      <xdr:spPr>
        <a:xfrm flipV="1">
          <a:off x="800100" y="35099625"/>
          <a:ext cx="9429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124</xdr:row>
      <xdr:rowOff>161925</xdr:rowOff>
    </xdr:from>
    <xdr:to>
      <xdr:col>1</xdr:col>
      <xdr:colOff>428625</xdr:colOff>
      <xdr:row>124</xdr:row>
      <xdr:rowOff>161925</xdr:rowOff>
    </xdr:to>
    <xdr:cxnSp macro="">
      <xdr:nvCxnSpPr>
        <xdr:cNvPr id="2" name="Прямая соединительная линия 1"/>
        <xdr:cNvCxnSpPr/>
      </xdr:nvCxnSpPr>
      <xdr:spPr>
        <a:xfrm>
          <a:off x="381000" y="35099625"/>
          <a:ext cx="266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581025</xdr:colOff>
      <xdr:row>124</xdr:row>
      <xdr:rowOff>161925</xdr:rowOff>
    </xdr:from>
    <xdr:to>
      <xdr:col>1</xdr:col>
      <xdr:colOff>1524000</xdr:colOff>
      <xdr:row>124</xdr:row>
      <xdr:rowOff>171450</xdr:rowOff>
    </xdr:to>
    <xdr:cxnSp macro="">
      <xdr:nvCxnSpPr>
        <xdr:cNvPr id="3" name="Прямая соединительная линия 2"/>
        <xdr:cNvCxnSpPr/>
      </xdr:nvCxnSpPr>
      <xdr:spPr>
        <a:xfrm flipV="1">
          <a:off x="800100" y="35099625"/>
          <a:ext cx="9429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1"/>
  <sheetViews>
    <sheetView workbookViewId="0">
      <selection activeCell="F7" sqref="F7"/>
    </sheetView>
  </sheetViews>
  <sheetFormatPr defaultRowHeight="15" x14ac:dyDescent="0.25"/>
  <cols>
    <col min="1" max="1" width="3.28515625" customWidth="1"/>
    <col min="2" max="2" width="37" customWidth="1"/>
    <col min="3" max="3" width="10.28515625" customWidth="1"/>
    <col min="4" max="4" width="10.7109375" customWidth="1"/>
    <col min="5" max="5" width="13.140625" bestFit="1" customWidth="1"/>
    <col min="6" max="6" width="9.5703125" customWidth="1"/>
    <col min="7" max="7" width="10.140625" customWidth="1"/>
    <col min="8" max="9" width="11.42578125" bestFit="1" customWidth="1"/>
    <col min="257" max="257" width="3.28515625" customWidth="1"/>
    <col min="258" max="258" width="31.42578125" customWidth="1"/>
    <col min="259" max="259" width="10.28515625" customWidth="1"/>
    <col min="260" max="260" width="10.7109375" customWidth="1"/>
    <col min="261" max="261" width="13.140625" bestFit="1" customWidth="1"/>
    <col min="262" max="262" width="9.5703125" customWidth="1"/>
    <col min="263" max="263" width="10.140625" customWidth="1"/>
    <col min="264" max="265" width="11.42578125" bestFit="1" customWidth="1"/>
    <col min="513" max="513" width="3.28515625" customWidth="1"/>
    <col min="514" max="514" width="31.42578125" customWidth="1"/>
    <col min="515" max="515" width="10.28515625" customWidth="1"/>
    <col min="516" max="516" width="10.7109375" customWidth="1"/>
    <col min="517" max="517" width="13.140625" bestFit="1" customWidth="1"/>
    <col min="518" max="518" width="9.5703125" customWidth="1"/>
    <col min="519" max="519" width="10.140625" customWidth="1"/>
    <col min="520" max="521" width="11.42578125" bestFit="1" customWidth="1"/>
    <col min="769" max="769" width="3.28515625" customWidth="1"/>
    <col min="770" max="770" width="31.42578125" customWidth="1"/>
    <col min="771" max="771" width="10.28515625" customWidth="1"/>
    <col min="772" max="772" width="10.7109375" customWidth="1"/>
    <col min="773" max="773" width="13.140625" bestFit="1" customWidth="1"/>
    <col min="774" max="774" width="9.5703125" customWidth="1"/>
    <col min="775" max="775" width="10.140625" customWidth="1"/>
    <col min="776" max="777" width="11.42578125" bestFit="1" customWidth="1"/>
    <col min="1025" max="1025" width="3.28515625" customWidth="1"/>
    <col min="1026" max="1026" width="31.42578125" customWidth="1"/>
    <col min="1027" max="1027" width="10.28515625" customWidth="1"/>
    <col min="1028" max="1028" width="10.7109375" customWidth="1"/>
    <col min="1029" max="1029" width="13.140625" bestFit="1" customWidth="1"/>
    <col min="1030" max="1030" width="9.5703125" customWidth="1"/>
    <col min="1031" max="1031" width="10.140625" customWidth="1"/>
    <col min="1032" max="1033" width="11.42578125" bestFit="1" customWidth="1"/>
    <col min="1281" max="1281" width="3.28515625" customWidth="1"/>
    <col min="1282" max="1282" width="31.42578125" customWidth="1"/>
    <col min="1283" max="1283" width="10.28515625" customWidth="1"/>
    <col min="1284" max="1284" width="10.7109375" customWidth="1"/>
    <col min="1285" max="1285" width="13.140625" bestFit="1" customWidth="1"/>
    <col min="1286" max="1286" width="9.5703125" customWidth="1"/>
    <col min="1287" max="1287" width="10.140625" customWidth="1"/>
    <col min="1288" max="1289" width="11.42578125" bestFit="1" customWidth="1"/>
    <col min="1537" max="1537" width="3.28515625" customWidth="1"/>
    <col min="1538" max="1538" width="31.42578125" customWidth="1"/>
    <col min="1539" max="1539" width="10.28515625" customWidth="1"/>
    <col min="1540" max="1540" width="10.7109375" customWidth="1"/>
    <col min="1541" max="1541" width="13.140625" bestFit="1" customWidth="1"/>
    <col min="1542" max="1542" width="9.5703125" customWidth="1"/>
    <col min="1543" max="1543" width="10.140625" customWidth="1"/>
    <col min="1544" max="1545" width="11.42578125" bestFit="1" customWidth="1"/>
    <col min="1793" max="1793" width="3.28515625" customWidth="1"/>
    <col min="1794" max="1794" width="31.42578125" customWidth="1"/>
    <col min="1795" max="1795" width="10.28515625" customWidth="1"/>
    <col min="1796" max="1796" width="10.7109375" customWidth="1"/>
    <col min="1797" max="1797" width="13.140625" bestFit="1" customWidth="1"/>
    <col min="1798" max="1798" width="9.5703125" customWidth="1"/>
    <col min="1799" max="1799" width="10.140625" customWidth="1"/>
    <col min="1800" max="1801" width="11.42578125" bestFit="1" customWidth="1"/>
    <col min="2049" max="2049" width="3.28515625" customWidth="1"/>
    <col min="2050" max="2050" width="31.42578125" customWidth="1"/>
    <col min="2051" max="2051" width="10.28515625" customWidth="1"/>
    <col min="2052" max="2052" width="10.7109375" customWidth="1"/>
    <col min="2053" max="2053" width="13.140625" bestFit="1" customWidth="1"/>
    <col min="2054" max="2054" width="9.5703125" customWidth="1"/>
    <col min="2055" max="2055" width="10.140625" customWidth="1"/>
    <col min="2056" max="2057" width="11.42578125" bestFit="1" customWidth="1"/>
    <col min="2305" max="2305" width="3.28515625" customWidth="1"/>
    <col min="2306" max="2306" width="31.42578125" customWidth="1"/>
    <col min="2307" max="2307" width="10.28515625" customWidth="1"/>
    <col min="2308" max="2308" width="10.7109375" customWidth="1"/>
    <col min="2309" max="2309" width="13.140625" bestFit="1" customWidth="1"/>
    <col min="2310" max="2310" width="9.5703125" customWidth="1"/>
    <col min="2311" max="2311" width="10.140625" customWidth="1"/>
    <col min="2312" max="2313" width="11.42578125" bestFit="1" customWidth="1"/>
    <col min="2561" max="2561" width="3.28515625" customWidth="1"/>
    <col min="2562" max="2562" width="31.42578125" customWidth="1"/>
    <col min="2563" max="2563" width="10.28515625" customWidth="1"/>
    <col min="2564" max="2564" width="10.7109375" customWidth="1"/>
    <col min="2565" max="2565" width="13.140625" bestFit="1" customWidth="1"/>
    <col min="2566" max="2566" width="9.5703125" customWidth="1"/>
    <col min="2567" max="2567" width="10.140625" customWidth="1"/>
    <col min="2568" max="2569" width="11.42578125" bestFit="1" customWidth="1"/>
    <col min="2817" max="2817" width="3.28515625" customWidth="1"/>
    <col min="2818" max="2818" width="31.42578125" customWidth="1"/>
    <col min="2819" max="2819" width="10.28515625" customWidth="1"/>
    <col min="2820" max="2820" width="10.7109375" customWidth="1"/>
    <col min="2821" max="2821" width="13.140625" bestFit="1" customWidth="1"/>
    <col min="2822" max="2822" width="9.5703125" customWidth="1"/>
    <col min="2823" max="2823" width="10.140625" customWidth="1"/>
    <col min="2824" max="2825" width="11.42578125" bestFit="1" customWidth="1"/>
    <col min="3073" max="3073" width="3.28515625" customWidth="1"/>
    <col min="3074" max="3074" width="31.42578125" customWidth="1"/>
    <col min="3075" max="3075" width="10.28515625" customWidth="1"/>
    <col min="3076" max="3076" width="10.7109375" customWidth="1"/>
    <col min="3077" max="3077" width="13.140625" bestFit="1" customWidth="1"/>
    <col min="3078" max="3078" width="9.5703125" customWidth="1"/>
    <col min="3079" max="3079" width="10.140625" customWidth="1"/>
    <col min="3080" max="3081" width="11.42578125" bestFit="1" customWidth="1"/>
    <col min="3329" max="3329" width="3.28515625" customWidth="1"/>
    <col min="3330" max="3330" width="31.42578125" customWidth="1"/>
    <col min="3331" max="3331" width="10.28515625" customWidth="1"/>
    <col min="3332" max="3332" width="10.7109375" customWidth="1"/>
    <col min="3333" max="3333" width="13.140625" bestFit="1" customWidth="1"/>
    <col min="3334" max="3334" width="9.5703125" customWidth="1"/>
    <col min="3335" max="3335" width="10.140625" customWidth="1"/>
    <col min="3336" max="3337" width="11.42578125" bestFit="1" customWidth="1"/>
    <col min="3585" max="3585" width="3.28515625" customWidth="1"/>
    <col min="3586" max="3586" width="31.42578125" customWidth="1"/>
    <col min="3587" max="3587" width="10.28515625" customWidth="1"/>
    <col min="3588" max="3588" width="10.7109375" customWidth="1"/>
    <col min="3589" max="3589" width="13.140625" bestFit="1" customWidth="1"/>
    <col min="3590" max="3590" width="9.5703125" customWidth="1"/>
    <col min="3591" max="3591" width="10.140625" customWidth="1"/>
    <col min="3592" max="3593" width="11.42578125" bestFit="1" customWidth="1"/>
    <col min="3841" max="3841" width="3.28515625" customWidth="1"/>
    <col min="3842" max="3842" width="31.42578125" customWidth="1"/>
    <col min="3843" max="3843" width="10.28515625" customWidth="1"/>
    <col min="3844" max="3844" width="10.7109375" customWidth="1"/>
    <col min="3845" max="3845" width="13.140625" bestFit="1" customWidth="1"/>
    <col min="3846" max="3846" width="9.5703125" customWidth="1"/>
    <col min="3847" max="3847" width="10.140625" customWidth="1"/>
    <col min="3848" max="3849" width="11.42578125" bestFit="1" customWidth="1"/>
    <col min="4097" max="4097" width="3.28515625" customWidth="1"/>
    <col min="4098" max="4098" width="31.42578125" customWidth="1"/>
    <col min="4099" max="4099" width="10.28515625" customWidth="1"/>
    <col min="4100" max="4100" width="10.7109375" customWidth="1"/>
    <col min="4101" max="4101" width="13.140625" bestFit="1" customWidth="1"/>
    <col min="4102" max="4102" width="9.5703125" customWidth="1"/>
    <col min="4103" max="4103" width="10.140625" customWidth="1"/>
    <col min="4104" max="4105" width="11.42578125" bestFit="1" customWidth="1"/>
    <col min="4353" max="4353" width="3.28515625" customWidth="1"/>
    <col min="4354" max="4354" width="31.42578125" customWidth="1"/>
    <col min="4355" max="4355" width="10.28515625" customWidth="1"/>
    <col min="4356" max="4356" width="10.7109375" customWidth="1"/>
    <col min="4357" max="4357" width="13.140625" bestFit="1" customWidth="1"/>
    <col min="4358" max="4358" width="9.5703125" customWidth="1"/>
    <col min="4359" max="4359" width="10.140625" customWidth="1"/>
    <col min="4360" max="4361" width="11.42578125" bestFit="1" customWidth="1"/>
    <col min="4609" max="4609" width="3.28515625" customWidth="1"/>
    <col min="4610" max="4610" width="31.42578125" customWidth="1"/>
    <col min="4611" max="4611" width="10.28515625" customWidth="1"/>
    <col min="4612" max="4612" width="10.7109375" customWidth="1"/>
    <col min="4613" max="4613" width="13.140625" bestFit="1" customWidth="1"/>
    <col min="4614" max="4614" width="9.5703125" customWidth="1"/>
    <col min="4615" max="4615" width="10.140625" customWidth="1"/>
    <col min="4616" max="4617" width="11.42578125" bestFit="1" customWidth="1"/>
    <col min="4865" max="4865" width="3.28515625" customWidth="1"/>
    <col min="4866" max="4866" width="31.42578125" customWidth="1"/>
    <col min="4867" max="4867" width="10.28515625" customWidth="1"/>
    <col min="4868" max="4868" width="10.7109375" customWidth="1"/>
    <col min="4869" max="4869" width="13.140625" bestFit="1" customWidth="1"/>
    <col min="4870" max="4870" width="9.5703125" customWidth="1"/>
    <col min="4871" max="4871" width="10.140625" customWidth="1"/>
    <col min="4872" max="4873" width="11.42578125" bestFit="1" customWidth="1"/>
    <col min="5121" max="5121" width="3.28515625" customWidth="1"/>
    <col min="5122" max="5122" width="31.42578125" customWidth="1"/>
    <col min="5123" max="5123" width="10.28515625" customWidth="1"/>
    <col min="5124" max="5124" width="10.7109375" customWidth="1"/>
    <col min="5125" max="5125" width="13.140625" bestFit="1" customWidth="1"/>
    <col min="5126" max="5126" width="9.5703125" customWidth="1"/>
    <col min="5127" max="5127" width="10.140625" customWidth="1"/>
    <col min="5128" max="5129" width="11.42578125" bestFit="1" customWidth="1"/>
    <col min="5377" max="5377" width="3.28515625" customWidth="1"/>
    <col min="5378" max="5378" width="31.42578125" customWidth="1"/>
    <col min="5379" max="5379" width="10.28515625" customWidth="1"/>
    <col min="5380" max="5380" width="10.7109375" customWidth="1"/>
    <col min="5381" max="5381" width="13.140625" bestFit="1" customWidth="1"/>
    <col min="5382" max="5382" width="9.5703125" customWidth="1"/>
    <col min="5383" max="5383" width="10.140625" customWidth="1"/>
    <col min="5384" max="5385" width="11.42578125" bestFit="1" customWidth="1"/>
    <col min="5633" max="5633" width="3.28515625" customWidth="1"/>
    <col min="5634" max="5634" width="31.42578125" customWidth="1"/>
    <col min="5635" max="5635" width="10.28515625" customWidth="1"/>
    <col min="5636" max="5636" width="10.7109375" customWidth="1"/>
    <col min="5637" max="5637" width="13.140625" bestFit="1" customWidth="1"/>
    <col min="5638" max="5638" width="9.5703125" customWidth="1"/>
    <col min="5639" max="5639" width="10.140625" customWidth="1"/>
    <col min="5640" max="5641" width="11.42578125" bestFit="1" customWidth="1"/>
    <col min="5889" max="5889" width="3.28515625" customWidth="1"/>
    <col min="5890" max="5890" width="31.42578125" customWidth="1"/>
    <col min="5891" max="5891" width="10.28515625" customWidth="1"/>
    <col min="5892" max="5892" width="10.7109375" customWidth="1"/>
    <col min="5893" max="5893" width="13.140625" bestFit="1" customWidth="1"/>
    <col min="5894" max="5894" width="9.5703125" customWidth="1"/>
    <col min="5895" max="5895" width="10.140625" customWidth="1"/>
    <col min="5896" max="5897" width="11.42578125" bestFit="1" customWidth="1"/>
    <col min="6145" max="6145" width="3.28515625" customWidth="1"/>
    <col min="6146" max="6146" width="31.42578125" customWidth="1"/>
    <col min="6147" max="6147" width="10.28515625" customWidth="1"/>
    <col min="6148" max="6148" width="10.7109375" customWidth="1"/>
    <col min="6149" max="6149" width="13.140625" bestFit="1" customWidth="1"/>
    <col min="6150" max="6150" width="9.5703125" customWidth="1"/>
    <col min="6151" max="6151" width="10.140625" customWidth="1"/>
    <col min="6152" max="6153" width="11.42578125" bestFit="1" customWidth="1"/>
    <col min="6401" max="6401" width="3.28515625" customWidth="1"/>
    <col min="6402" max="6402" width="31.42578125" customWidth="1"/>
    <col min="6403" max="6403" width="10.28515625" customWidth="1"/>
    <col min="6404" max="6404" width="10.7109375" customWidth="1"/>
    <col min="6405" max="6405" width="13.140625" bestFit="1" customWidth="1"/>
    <col min="6406" max="6406" width="9.5703125" customWidth="1"/>
    <col min="6407" max="6407" width="10.140625" customWidth="1"/>
    <col min="6408" max="6409" width="11.42578125" bestFit="1" customWidth="1"/>
    <col min="6657" max="6657" width="3.28515625" customWidth="1"/>
    <col min="6658" max="6658" width="31.42578125" customWidth="1"/>
    <col min="6659" max="6659" width="10.28515625" customWidth="1"/>
    <col min="6660" max="6660" width="10.7109375" customWidth="1"/>
    <col min="6661" max="6661" width="13.140625" bestFit="1" customWidth="1"/>
    <col min="6662" max="6662" width="9.5703125" customWidth="1"/>
    <col min="6663" max="6663" width="10.140625" customWidth="1"/>
    <col min="6664" max="6665" width="11.42578125" bestFit="1" customWidth="1"/>
    <col min="6913" max="6913" width="3.28515625" customWidth="1"/>
    <col min="6914" max="6914" width="31.42578125" customWidth="1"/>
    <col min="6915" max="6915" width="10.28515625" customWidth="1"/>
    <col min="6916" max="6916" width="10.7109375" customWidth="1"/>
    <col min="6917" max="6917" width="13.140625" bestFit="1" customWidth="1"/>
    <col min="6918" max="6918" width="9.5703125" customWidth="1"/>
    <col min="6919" max="6919" width="10.140625" customWidth="1"/>
    <col min="6920" max="6921" width="11.42578125" bestFit="1" customWidth="1"/>
    <col min="7169" max="7169" width="3.28515625" customWidth="1"/>
    <col min="7170" max="7170" width="31.42578125" customWidth="1"/>
    <col min="7171" max="7171" width="10.28515625" customWidth="1"/>
    <col min="7172" max="7172" width="10.7109375" customWidth="1"/>
    <col min="7173" max="7173" width="13.140625" bestFit="1" customWidth="1"/>
    <col min="7174" max="7174" width="9.5703125" customWidth="1"/>
    <col min="7175" max="7175" width="10.140625" customWidth="1"/>
    <col min="7176" max="7177" width="11.42578125" bestFit="1" customWidth="1"/>
    <col min="7425" max="7425" width="3.28515625" customWidth="1"/>
    <col min="7426" max="7426" width="31.42578125" customWidth="1"/>
    <col min="7427" max="7427" width="10.28515625" customWidth="1"/>
    <col min="7428" max="7428" width="10.7109375" customWidth="1"/>
    <col min="7429" max="7429" width="13.140625" bestFit="1" customWidth="1"/>
    <col min="7430" max="7430" width="9.5703125" customWidth="1"/>
    <col min="7431" max="7431" width="10.140625" customWidth="1"/>
    <col min="7432" max="7433" width="11.42578125" bestFit="1" customWidth="1"/>
    <col min="7681" max="7681" width="3.28515625" customWidth="1"/>
    <col min="7682" max="7682" width="31.42578125" customWidth="1"/>
    <col min="7683" max="7683" width="10.28515625" customWidth="1"/>
    <col min="7684" max="7684" width="10.7109375" customWidth="1"/>
    <col min="7685" max="7685" width="13.140625" bestFit="1" customWidth="1"/>
    <col min="7686" max="7686" width="9.5703125" customWidth="1"/>
    <col min="7687" max="7687" width="10.140625" customWidth="1"/>
    <col min="7688" max="7689" width="11.42578125" bestFit="1" customWidth="1"/>
    <col min="7937" max="7937" width="3.28515625" customWidth="1"/>
    <col min="7938" max="7938" width="31.42578125" customWidth="1"/>
    <col min="7939" max="7939" width="10.28515625" customWidth="1"/>
    <col min="7940" max="7940" width="10.7109375" customWidth="1"/>
    <col min="7941" max="7941" width="13.140625" bestFit="1" customWidth="1"/>
    <col min="7942" max="7942" width="9.5703125" customWidth="1"/>
    <col min="7943" max="7943" width="10.140625" customWidth="1"/>
    <col min="7944" max="7945" width="11.42578125" bestFit="1" customWidth="1"/>
    <col min="8193" max="8193" width="3.28515625" customWidth="1"/>
    <col min="8194" max="8194" width="31.42578125" customWidth="1"/>
    <col min="8195" max="8195" width="10.28515625" customWidth="1"/>
    <col min="8196" max="8196" width="10.7109375" customWidth="1"/>
    <col min="8197" max="8197" width="13.140625" bestFit="1" customWidth="1"/>
    <col min="8198" max="8198" width="9.5703125" customWidth="1"/>
    <col min="8199" max="8199" width="10.140625" customWidth="1"/>
    <col min="8200" max="8201" width="11.42578125" bestFit="1" customWidth="1"/>
    <col min="8449" max="8449" width="3.28515625" customWidth="1"/>
    <col min="8450" max="8450" width="31.42578125" customWidth="1"/>
    <col min="8451" max="8451" width="10.28515625" customWidth="1"/>
    <col min="8452" max="8452" width="10.7109375" customWidth="1"/>
    <col min="8453" max="8453" width="13.140625" bestFit="1" customWidth="1"/>
    <col min="8454" max="8454" width="9.5703125" customWidth="1"/>
    <col min="8455" max="8455" width="10.140625" customWidth="1"/>
    <col min="8456" max="8457" width="11.42578125" bestFit="1" customWidth="1"/>
    <col min="8705" max="8705" width="3.28515625" customWidth="1"/>
    <col min="8706" max="8706" width="31.42578125" customWidth="1"/>
    <col min="8707" max="8707" width="10.28515625" customWidth="1"/>
    <col min="8708" max="8708" width="10.7109375" customWidth="1"/>
    <col min="8709" max="8709" width="13.140625" bestFit="1" customWidth="1"/>
    <col min="8710" max="8710" width="9.5703125" customWidth="1"/>
    <col min="8711" max="8711" width="10.140625" customWidth="1"/>
    <col min="8712" max="8713" width="11.42578125" bestFit="1" customWidth="1"/>
    <col min="8961" max="8961" width="3.28515625" customWidth="1"/>
    <col min="8962" max="8962" width="31.42578125" customWidth="1"/>
    <col min="8963" max="8963" width="10.28515625" customWidth="1"/>
    <col min="8964" max="8964" width="10.7109375" customWidth="1"/>
    <col min="8965" max="8965" width="13.140625" bestFit="1" customWidth="1"/>
    <col min="8966" max="8966" width="9.5703125" customWidth="1"/>
    <col min="8967" max="8967" width="10.140625" customWidth="1"/>
    <col min="8968" max="8969" width="11.42578125" bestFit="1" customWidth="1"/>
    <col min="9217" max="9217" width="3.28515625" customWidth="1"/>
    <col min="9218" max="9218" width="31.42578125" customWidth="1"/>
    <col min="9219" max="9219" width="10.28515625" customWidth="1"/>
    <col min="9220" max="9220" width="10.7109375" customWidth="1"/>
    <col min="9221" max="9221" width="13.140625" bestFit="1" customWidth="1"/>
    <col min="9222" max="9222" width="9.5703125" customWidth="1"/>
    <col min="9223" max="9223" width="10.140625" customWidth="1"/>
    <col min="9224" max="9225" width="11.42578125" bestFit="1" customWidth="1"/>
    <col min="9473" max="9473" width="3.28515625" customWidth="1"/>
    <col min="9474" max="9474" width="31.42578125" customWidth="1"/>
    <col min="9475" max="9475" width="10.28515625" customWidth="1"/>
    <col min="9476" max="9476" width="10.7109375" customWidth="1"/>
    <col min="9477" max="9477" width="13.140625" bestFit="1" customWidth="1"/>
    <col min="9478" max="9478" width="9.5703125" customWidth="1"/>
    <col min="9479" max="9479" width="10.140625" customWidth="1"/>
    <col min="9480" max="9481" width="11.42578125" bestFit="1" customWidth="1"/>
    <col min="9729" max="9729" width="3.28515625" customWidth="1"/>
    <col min="9730" max="9730" width="31.42578125" customWidth="1"/>
    <col min="9731" max="9731" width="10.28515625" customWidth="1"/>
    <col min="9732" max="9732" width="10.7109375" customWidth="1"/>
    <col min="9733" max="9733" width="13.140625" bestFit="1" customWidth="1"/>
    <col min="9734" max="9734" width="9.5703125" customWidth="1"/>
    <col min="9735" max="9735" width="10.140625" customWidth="1"/>
    <col min="9736" max="9737" width="11.42578125" bestFit="1" customWidth="1"/>
    <col min="9985" max="9985" width="3.28515625" customWidth="1"/>
    <col min="9986" max="9986" width="31.42578125" customWidth="1"/>
    <col min="9987" max="9987" width="10.28515625" customWidth="1"/>
    <col min="9988" max="9988" width="10.7109375" customWidth="1"/>
    <col min="9989" max="9989" width="13.140625" bestFit="1" customWidth="1"/>
    <col min="9990" max="9990" width="9.5703125" customWidth="1"/>
    <col min="9991" max="9991" width="10.140625" customWidth="1"/>
    <col min="9992" max="9993" width="11.42578125" bestFit="1" customWidth="1"/>
    <col min="10241" max="10241" width="3.28515625" customWidth="1"/>
    <col min="10242" max="10242" width="31.42578125" customWidth="1"/>
    <col min="10243" max="10243" width="10.28515625" customWidth="1"/>
    <col min="10244" max="10244" width="10.7109375" customWidth="1"/>
    <col min="10245" max="10245" width="13.140625" bestFit="1" customWidth="1"/>
    <col min="10246" max="10246" width="9.5703125" customWidth="1"/>
    <col min="10247" max="10247" width="10.140625" customWidth="1"/>
    <col min="10248" max="10249" width="11.42578125" bestFit="1" customWidth="1"/>
    <col min="10497" max="10497" width="3.28515625" customWidth="1"/>
    <col min="10498" max="10498" width="31.42578125" customWidth="1"/>
    <col min="10499" max="10499" width="10.28515625" customWidth="1"/>
    <col min="10500" max="10500" width="10.7109375" customWidth="1"/>
    <col min="10501" max="10501" width="13.140625" bestFit="1" customWidth="1"/>
    <col min="10502" max="10502" width="9.5703125" customWidth="1"/>
    <col min="10503" max="10503" width="10.140625" customWidth="1"/>
    <col min="10504" max="10505" width="11.42578125" bestFit="1" customWidth="1"/>
    <col min="10753" max="10753" width="3.28515625" customWidth="1"/>
    <col min="10754" max="10754" width="31.42578125" customWidth="1"/>
    <col min="10755" max="10755" width="10.28515625" customWidth="1"/>
    <col min="10756" max="10756" width="10.7109375" customWidth="1"/>
    <col min="10757" max="10757" width="13.140625" bestFit="1" customWidth="1"/>
    <col min="10758" max="10758" width="9.5703125" customWidth="1"/>
    <col min="10759" max="10759" width="10.140625" customWidth="1"/>
    <col min="10760" max="10761" width="11.42578125" bestFit="1" customWidth="1"/>
    <col min="11009" max="11009" width="3.28515625" customWidth="1"/>
    <col min="11010" max="11010" width="31.42578125" customWidth="1"/>
    <col min="11011" max="11011" width="10.28515625" customWidth="1"/>
    <col min="11012" max="11012" width="10.7109375" customWidth="1"/>
    <col min="11013" max="11013" width="13.140625" bestFit="1" customWidth="1"/>
    <col min="11014" max="11014" width="9.5703125" customWidth="1"/>
    <col min="11015" max="11015" width="10.140625" customWidth="1"/>
    <col min="11016" max="11017" width="11.42578125" bestFit="1" customWidth="1"/>
    <col min="11265" max="11265" width="3.28515625" customWidth="1"/>
    <col min="11266" max="11266" width="31.42578125" customWidth="1"/>
    <col min="11267" max="11267" width="10.28515625" customWidth="1"/>
    <col min="11268" max="11268" width="10.7109375" customWidth="1"/>
    <col min="11269" max="11269" width="13.140625" bestFit="1" customWidth="1"/>
    <col min="11270" max="11270" width="9.5703125" customWidth="1"/>
    <col min="11271" max="11271" width="10.140625" customWidth="1"/>
    <col min="11272" max="11273" width="11.42578125" bestFit="1" customWidth="1"/>
    <col min="11521" max="11521" width="3.28515625" customWidth="1"/>
    <col min="11522" max="11522" width="31.42578125" customWidth="1"/>
    <col min="11523" max="11523" width="10.28515625" customWidth="1"/>
    <col min="11524" max="11524" width="10.7109375" customWidth="1"/>
    <col min="11525" max="11525" width="13.140625" bestFit="1" customWidth="1"/>
    <col min="11526" max="11526" width="9.5703125" customWidth="1"/>
    <col min="11527" max="11527" width="10.140625" customWidth="1"/>
    <col min="11528" max="11529" width="11.42578125" bestFit="1" customWidth="1"/>
    <col min="11777" max="11777" width="3.28515625" customWidth="1"/>
    <col min="11778" max="11778" width="31.42578125" customWidth="1"/>
    <col min="11779" max="11779" width="10.28515625" customWidth="1"/>
    <col min="11780" max="11780" width="10.7109375" customWidth="1"/>
    <col min="11781" max="11781" width="13.140625" bestFit="1" customWidth="1"/>
    <col min="11782" max="11782" width="9.5703125" customWidth="1"/>
    <col min="11783" max="11783" width="10.140625" customWidth="1"/>
    <col min="11784" max="11785" width="11.42578125" bestFit="1" customWidth="1"/>
    <col min="12033" max="12033" width="3.28515625" customWidth="1"/>
    <col min="12034" max="12034" width="31.42578125" customWidth="1"/>
    <col min="12035" max="12035" width="10.28515625" customWidth="1"/>
    <col min="12036" max="12036" width="10.7109375" customWidth="1"/>
    <col min="12037" max="12037" width="13.140625" bestFit="1" customWidth="1"/>
    <col min="12038" max="12038" width="9.5703125" customWidth="1"/>
    <col min="12039" max="12039" width="10.140625" customWidth="1"/>
    <col min="12040" max="12041" width="11.42578125" bestFit="1" customWidth="1"/>
    <col min="12289" max="12289" width="3.28515625" customWidth="1"/>
    <col min="12290" max="12290" width="31.42578125" customWidth="1"/>
    <col min="12291" max="12291" width="10.28515625" customWidth="1"/>
    <col min="12292" max="12292" width="10.7109375" customWidth="1"/>
    <col min="12293" max="12293" width="13.140625" bestFit="1" customWidth="1"/>
    <col min="12294" max="12294" width="9.5703125" customWidth="1"/>
    <col min="12295" max="12295" width="10.140625" customWidth="1"/>
    <col min="12296" max="12297" width="11.42578125" bestFit="1" customWidth="1"/>
    <col min="12545" max="12545" width="3.28515625" customWidth="1"/>
    <col min="12546" max="12546" width="31.42578125" customWidth="1"/>
    <col min="12547" max="12547" width="10.28515625" customWidth="1"/>
    <col min="12548" max="12548" width="10.7109375" customWidth="1"/>
    <col min="12549" max="12549" width="13.140625" bestFit="1" customWidth="1"/>
    <col min="12550" max="12550" width="9.5703125" customWidth="1"/>
    <col min="12551" max="12551" width="10.140625" customWidth="1"/>
    <col min="12552" max="12553" width="11.42578125" bestFit="1" customWidth="1"/>
    <col min="12801" max="12801" width="3.28515625" customWidth="1"/>
    <col min="12802" max="12802" width="31.42578125" customWidth="1"/>
    <col min="12803" max="12803" width="10.28515625" customWidth="1"/>
    <col min="12804" max="12804" width="10.7109375" customWidth="1"/>
    <col min="12805" max="12805" width="13.140625" bestFit="1" customWidth="1"/>
    <col min="12806" max="12806" width="9.5703125" customWidth="1"/>
    <col min="12807" max="12807" width="10.140625" customWidth="1"/>
    <col min="12808" max="12809" width="11.42578125" bestFit="1" customWidth="1"/>
    <col min="13057" max="13057" width="3.28515625" customWidth="1"/>
    <col min="13058" max="13058" width="31.42578125" customWidth="1"/>
    <col min="13059" max="13059" width="10.28515625" customWidth="1"/>
    <col min="13060" max="13060" width="10.7109375" customWidth="1"/>
    <col min="13061" max="13061" width="13.140625" bestFit="1" customWidth="1"/>
    <col min="13062" max="13062" width="9.5703125" customWidth="1"/>
    <col min="13063" max="13063" width="10.140625" customWidth="1"/>
    <col min="13064" max="13065" width="11.42578125" bestFit="1" customWidth="1"/>
    <col min="13313" max="13313" width="3.28515625" customWidth="1"/>
    <col min="13314" max="13314" width="31.42578125" customWidth="1"/>
    <col min="13315" max="13315" width="10.28515625" customWidth="1"/>
    <col min="13316" max="13316" width="10.7109375" customWidth="1"/>
    <col min="13317" max="13317" width="13.140625" bestFit="1" customWidth="1"/>
    <col min="13318" max="13318" width="9.5703125" customWidth="1"/>
    <col min="13319" max="13319" width="10.140625" customWidth="1"/>
    <col min="13320" max="13321" width="11.42578125" bestFit="1" customWidth="1"/>
    <col min="13569" max="13569" width="3.28515625" customWidth="1"/>
    <col min="13570" max="13570" width="31.42578125" customWidth="1"/>
    <col min="13571" max="13571" width="10.28515625" customWidth="1"/>
    <col min="13572" max="13572" width="10.7109375" customWidth="1"/>
    <col min="13573" max="13573" width="13.140625" bestFit="1" customWidth="1"/>
    <col min="13574" max="13574" width="9.5703125" customWidth="1"/>
    <col min="13575" max="13575" width="10.140625" customWidth="1"/>
    <col min="13576" max="13577" width="11.42578125" bestFit="1" customWidth="1"/>
    <col min="13825" max="13825" width="3.28515625" customWidth="1"/>
    <col min="13826" max="13826" width="31.42578125" customWidth="1"/>
    <col min="13827" max="13827" width="10.28515625" customWidth="1"/>
    <col min="13828" max="13828" width="10.7109375" customWidth="1"/>
    <col min="13829" max="13829" width="13.140625" bestFit="1" customWidth="1"/>
    <col min="13830" max="13830" width="9.5703125" customWidth="1"/>
    <col min="13831" max="13831" width="10.140625" customWidth="1"/>
    <col min="13832" max="13833" width="11.42578125" bestFit="1" customWidth="1"/>
    <col min="14081" max="14081" width="3.28515625" customWidth="1"/>
    <col min="14082" max="14082" width="31.42578125" customWidth="1"/>
    <col min="14083" max="14083" width="10.28515625" customWidth="1"/>
    <col min="14084" max="14084" width="10.7109375" customWidth="1"/>
    <col min="14085" max="14085" width="13.140625" bestFit="1" customWidth="1"/>
    <col min="14086" max="14086" width="9.5703125" customWidth="1"/>
    <col min="14087" max="14087" width="10.140625" customWidth="1"/>
    <col min="14088" max="14089" width="11.42578125" bestFit="1" customWidth="1"/>
    <col min="14337" max="14337" width="3.28515625" customWidth="1"/>
    <col min="14338" max="14338" width="31.42578125" customWidth="1"/>
    <col min="14339" max="14339" width="10.28515625" customWidth="1"/>
    <col min="14340" max="14340" width="10.7109375" customWidth="1"/>
    <col min="14341" max="14341" width="13.140625" bestFit="1" customWidth="1"/>
    <col min="14342" max="14342" width="9.5703125" customWidth="1"/>
    <col min="14343" max="14343" width="10.140625" customWidth="1"/>
    <col min="14344" max="14345" width="11.42578125" bestFit="1" customWidth="1"/>
    <col min="14593" max="14593" width="3.28515625" customWidth="1"/>
    <col min="14594" max="14594" width="31.42578125" customWidth="1"/>
    <col min="14595" max="14595" width="10.28515625" customWidth="1"/>
    <col min="14596" max="14596" width="10.7109375" customWidth="1"/>
    <col min="14597" max="14597" width="13.140625" bestFit="1" customWidth="1"/>
    <col min="14598" max="14598" width="9.5703125" customWidth="1"/>
    <col min="14599" max="14599" width="10.140625" customWidth="1"/>
    <col min="14600" max="14601" width="11.42578125" bestFit="1" customWidth="1"/>
    <col min="14849" max="14849" width="3.28515625" customWidth="1"/>
    <col min="14850" max="14850" width="31.42578125" customWidth="1"/>
    <col min="14851" max="14851" width="10.28515625" customWidth="1"/>
    <col min="14852" max="14852" width="10.7109375" customWidth="1"/>
    <col min="14853" max="14853" width="13.140625" bestFit="1" customWidth="1"/>
    <col min="14854" max="14854" width="9.5703125" customWidth="1"/>
    <col min="14855" max="14855" width="10.140625" customWidth="1"/>
    <col min="14856" max="14857" width="11.42578125" bestFit="1" customWidth="1"/>
    <col min="15105" max="15105" width="3.28515625" customWidth="1"/>
    <col min="15106" max="15106" width="31.42578125" customWidth="1"/>
    <col min="15107" max="15107" width="10.28515625" customWidth="1"/>
    <col min="15108" max="15108" width="10.7109375" customWidth="1"/>
    <col min="15109" max="15109" width="13.140625" bestFit="1" customWidth="1"/>
    <col min="15110" max="15110" width="9.5703125" customWidth="1"/>
    <col min="15111" max="15111" width="10.140625" customWidth="1"/>
    <col min="15112" max="15113" width="11.42578125" bestFit="1" customWidth="1"/>
    <col min="15361" max="15361" width="3.28515625" customWidth="1"/>
    <col min="15362" max="15362" width="31.42578125" customWidth="1"/>
    <col min="15363" max="15363" width="10.28515625" customWidth="1"/>
    <col min="15364" max="15364" width="10.7109375" customWidth="1"/>
    <col min="15365" max="15365" width="13.140625" bestFit="1" customWidth="1"/>
    <col min="15366" max="15366" width="9.5703125" customWidth="1"/>
    <col min="15367" max="15367" width="10.140625" customWidth="1"/>
    <col min="15368" max="15369" width="11.42578125" bestFit="1" customWidth="1"/>
    <col min="15617" max="15617" width="3.28515625" customWidth="1"/>
    <col min="15618" max="15618" width="31.42578125" customWidth="1"/>
    <col min="15619" max="15619" width="10.28515625" customWidth="1"/>
    <col min="15620" max="15620" width="10.7109375" customWidth="1"/>
    <col min="15621" max="15621" width="13.140625" bestFit="1" customWidth="1"/>
    <col min="15622" max="15622" width="9.5703125" customWidth="1"/>
    <col min="15623" max="15623" width="10.140625" customWidth="1"/>
    <col min="15624" max="15625" width="11.42578125" bestFit="1" customWidth="1"/>
    <col min="15873" max="15873" width="3.28515625" customWidth="1"/>
    <col min="15874" max="15874" width="31.42578125" customWidth="1"/>
    <col min="15875" max="15875" width="10.28515625" customWidth="1"/>
    <col min="15876" max="15876" width="10.7109375" customWidth="1"/>
    <col min="15877" max="15877" width="13.140625" bestFit="1" customWidth="1"/>
    <col min="15878" max="15878" width="9.5703125" customWidth="1"/>
    <col min="15879" max="15879" width="10.140625" customWidth="1"/>
    <col min="15880" max="15881" width="11.42578125" bestFit="1" customWidth="1"/>
    <col min="16129" max="16129" width="3.28515625" customWidth="1"/>
    <col min="16130" max="16130" width="31.42578125" customWidth="1"/>
    <col min="16131" max="16131" width="10.28515625" customWidth="1"/>
    <col min="16132" max="16132" width="10.7109375" customWidth="1"/>
    <col min="16133" max="16133" width="13.140625" bestFit="1" customWidth="1"/>
    <col min="16134" max="16134" width="9.5703125" customWidth="1"/>
    <col min="16135" max="16135" width="10.140625" customWidth="1"/>
    <col min="16136" max="16137" width="11.42578125" bestFit="1" customWidth="1"/>
  </cols>
  <sheetData>
    <row r="1" spans="1:12" x14ac:dyDescent="0.25">
      <c r="A1" s="188"/>
      <c r="B1" s="189"/>
      <c r="C1" s="189"/>
      <c r="D1" s="189"/>
      <c r="E1" s="189"/>
      <c r="F1" s="189"/>
      <c r="G1" s="189"/>
      <c r="H1" s="189"/>
      <c r="I1" s="189"/>
    </row>
    <row r="2" spans="1:12" x14ac:dyDescent="0.25">
      <c r="A2" s="190" t="s">
        <v>0</v>
      </c>
      <c r="B2" s="190"/>
      <c r="C2" s="190"/>
      <c r="D2" s="190"/>
      <c r="E2" s="190"/>
      <c r="F2" s="190"/>
      <c r="G2" s="190"/>
      <c r="H2" s="190"/>
      <c r="I2" s="190"/>
    </row>
    <row r="3" spans="1:12" x14ac:dyDescent="0.25">
      <c r="A3" s="190" t="s">
        <v>128</v>
      </c>
      <c r="B3" s="191"/>
      <c r="C3" s="191"/>
      <c r="D3" s="191"/>
      <c r="E3" s="191"/>
      <c r="F3" s="191"/>
      <c r="G3" s="191"/>
      <c r="H3" s="191"/>
      <c r="I3" s="191"/>
    </row>
    <row r="5" spans="1:12" ht="30" customHeight="1" x14ac:dyDescent="0.25">
      <c r="A5" s="192" t="s">
        <v>1</v>
      </c>
      <c r="B5" s="194" t="s">
        <v>2</v>
      </c>
      <c r="C5" s="193" t="s">
        <v>3</v>
      </c>
      <c r="D5" s="193" t="s">
        <v>4</v>
      </c>
      <c r="E5" s="193" t="s">
        <v>120</v>
      </c>
      <c r="F5" s="193" t="s">
        <v>121</v>
      </c>
      <c r="G5" s="1" t="s">
        <v>5</v>
      </c>
      <c r="H5" s="1" t="s">
        <v>5</v>
      </c>
      <c r="I5" s="2" t="s">
        <v>5</v>
      </c>
    </row>
    <row r="6" spans="1:12" ht="35.25" thickBot="1" x14ac:dyDescent="0.3">
      <c r="A6" s="193"/>
      <c r="B6" s="195"/>
      <c r="C6" s="196"/>
      <c r="D6" s="196"/>
      <c r="E6" s="196"/>
      <c r="F6" s="196"/>
      <c r="G6" s="3" t="s">
        <v>129</v>
      </c>
      <c r="H6" s="3" t="s">
        <v>130</v>
      </c>
      <c r="I6" s="4" t="s">
        <v>131</v>
      </c>
    </row>
    <row r="7" spans="1:12" x14ac:dyDescent="0.25">
      <c r="A7" s="185">
        <v>1</v>
      </c>
      <c r="B7" s="5" t="s">
        <v>6</v>
      </c>
      <c r="C7" s="6">
        <v>19131</v>
      </c>
      <c r="D7" s="102">
        <v>19552</v>
      </c>
      <c r="E7" s="38">
        <v>19663</v>
      </c>
      <c r="F7" s="8">
        <v>19604</v>
      </c>
      <c r="G7" s="9">
        <f>F7/E7*100</f>
        <v>99.699944057366636</v>
      </c>
      <c r="H7" s="10">
        <f>F7/D7*100</f>
        <v>100.2659574468085</v>
      </c>
      <c r="I7" s="11">
        <f>F7/C7*100</f>
        <v>102.4724269510219</v>
      </c>
      <c r="J7" t="s">
        <v>123</v>
      </c>
      <c r="L7">
        <v>19552</v>
      </c>
    </row>
    <row r="8" spans="1:12" x14ac:dyDescent="0.25">
      <c r="A8" s="186"/>
      <c r="B8" s="12" t="s">
        <v>7</v>
      </c>
      <c r="C8" s="13">
        <v>128</v>
      </c>
      <c r="D8" s="13">
        <v>161</v>
      </c>
      <c r="E8" s="13">
        <v>161</v>
      </c>
      <c r="F8" s="13">
        <v>85</v>
      </c>
      <c r="G8" s="15">
        <f>F8/E8*100</f>
        <v>52.795031055900623</v>
      </c>
      <c r="H8" s="16">
        <f t="shared" ref="H8:H77" si="0">F8/D8*100</f>
        <v>52.795031055900623</v>
      </c>
      <c r="I8" s="17">
        <f t="shared" ref="I8:I77" si="1">F8/C8*100</f>
        <v>66.40625</v>
      </c>
    </row>
    <row r="9" spans="1:12" x14ac:dyDescent="0.25">
      <c r="A9" s="186"/>
      <c r="B9" s="18" t="s">
        <v>8</v>
      </c>
      <c r="C9" s="19">
        <v>4</v>
      </c>
      <c r="D9" s="19">
        <v>1</v>
      </c>
      <c r="E9" s="19">
        <v>0</v>
      </c>
      <c r="F9" s="19">
        <v>2</v>
      </c>
      <c r="G9" s="15" t="e">
        <f>F9/E9*100</f>
        <v>#DIV/0!</v>
      </c>
      <c r="H9" s="16">
        <f>F9/D9*100</f>
        <v>200</v>
      </c>
      <c r="I9" s="17">
        <f>F9/C9*100</f>
        <v>50</v>
      </c>
    </row>
    <row r="10" spans="1:12" ht="15.75" thickBot="1" x14ac:dyDescent="0.3">
      <c r="A10" s="187"/>
      <c r="B10" s="20" t="s">
        <v>9</v>
      </c>
      <c r="C10" s="21">
        <v>89</v>
      </c>
      <c r="D10" s="21">
        <v>-464</v>
      </c>
      <c r="E10" s="21">
        <v>-50</v>
      </c>
      <c r="F10" s="21">
        <v>-33</v>
      </c>
      <c r="G10" s="23">
        <f t="shared" ref="G10:G78" si="2">F10/E10*100</f>
        <v>66</v>
      </c>
      <c r="H10" s="24">
        <f t="shared" si="0"/>
        <v>7.112068965517242</v>
      </c>
      <c r="I10" s="25">
        <f t="shared" si="1"/>
        <v>-37.078651685393261</v>
      </c>
    </row>
    <row r="11" spans="1:12" x14ac:dyDescent="0.25">
      <c r="A11" s="185">
        <v>2</v>
      </c>
      <c r="B11" s="26" t="s">
        <v>10</v>
      </c>
      <c r="C11" s="6">
        <v>12335</v>
      </c>
      <c r="D11" s="6">
        <v>12620</v>
      </c>
      <c r="E11" s="35">
        <v>12700</v>
      </c>
      <c r="F11" s="35">
        <v>12714</v>
      </c>
      <c r="G11" s="9">
        <f t="shared" si="2"/>
        <v>100.11023622047244</v>
      </c>
      <c r="H11" s="10">
        <f t="shared" si="0"/>
        <v>100.74484944532489</v>
      </c>
      <c r="I11" s="11">
        <f t="shared" si="1"/>
        <v>103.07255776246453</v>
      </c>
    </row>
    <row r="12" spans="1:12" x14ac:dyDescent="0.25">
      <c r="A12" s="186"/>
      <c r="B12" s="12" t="s">
        <v>11</v>
      </c>
      <c r="C12" s="13">
        <v>10700</v>
      </c>
      <c r="D12" s="13">
        <v>12392</v>
      </c>
      <c r="E12" s="96">
        <v>12350</v>
      </c>
      <c r="F12" s="96">
        <v>12371</v>
      </c>
      <c r="G12" s="15">
        <f t="shared" si="2"/>
        <v>100.17004048582996</v>
      </c>
      <c r="H12" s="16">
        <f t="shared" si="0"/>
        <v>99.830535829567467</v>
      </c>
      <c r="I12" s="17">
        <f t="shared" si="1"/>
        <v>115.61682242990653</v>
      </c>
    </row>
    <row r="13" spans="1:12" x14ac:dyDescent="0.25">
      <c r="A13" s="186"/>
      <c r="B13" s="12" t="s">
        <v>12</v>
      </c>
      <c r="C13" s="13">
        <v>1427</v>
      </c>
      <c r="D13" s="13">
        <v>450</v>
      </c>
      <c r="E13" s="13">
        <v>450</v>
      </c>
      <c r="F13" s="96">
        <v>470</v>
      </c>
      <c r="G13" s="15">
        <f t="shared" si="2"/>
        <v>104.44444444444446</v>
      </c>
      <c r="H13" s="16">
        <f t="shared" si="0"/>
        <v>104.44444444444446</v>
      </c>
      <c r="I13" s="17">
        <f t="shared" si="1"/>
        <v>32.936229852838125</v>
      </c>
    </row>
    <row r="14" spans="1:12" x14ac:dyDescent="0.25">
      <c r="A14" s="186"/>
      <c r="B14" s="12" t="s">
        <v>13</v>
      </c>
      <c r="C14" s="13">
        <v>112</v>
      </c>
      <c r="D14" s="13">
        <v>82</v>
      </c>
      <c r="E14" s="96">
        <v>100</v>
      </c>
      <c r="F14" s="96">
        <v>71</v>
      </c>
      <c r="G14" s="15">
        <f t="shared" si="2"/>
        <v>71</v>
      </c>
      <c r="H14" s="16">
        <f t="shared" si="0"/>
        <v>86.58536585365853</v>
      </c>
      <c r="I14" s="17">
        <f t="shared" si="1"/>
        <v>63.392857142857139</v>
      </c>
    </row>
    <row r="15" spans="1:12" x14ac:dyDescent="0.25">
      <c r="A15" s="186"/>
      <c r="B15" s="27" t="s">
        <v>14</v>
      </c>
      <c r="C15" s="28">
        <f t="shared" ref="C15:D15" si="3">C12+C14</f>
        <v>10812</v>
      </c>
      <c r="D15" s="28">
        <f t="shared" si="3"/>
        <v>12474</v>
      </c>
      <c r="E15" s="150">
        <f>E12+E14</f>
        <v>12450</v>
      </c>
      <c r="F15" s="150">
        <f>F12+F14</f>
        <v>12442</v>
      </c>
      <c r="G15" s="15">
        <f t="shared" si="2"/>
        <v>99.935742971887549</v>
      </c>
      <c r="H15" s="16">
        <f t="shared" si="0"/>
        <v>99.743466410133081</v>
      </c>
      <c r="I15" s="17">
        <f t="shared" si="1"/>
        <v>115.07584165741768</v>
      </c>
    </row>
    <row r="16" spans="1:12" x14ac:dyDescent="0.25">
      <c r="A16" s="186"/>
      <c r="B16" s="29" t="s">
        <v>15</v>
      </c>
      <c r="C16" s="30">
        <f>C14/C15</f>
        <v>1.0358860525342212E-2</v>
      </c>
      <c r="D16" s="30">
        <f>D14/D15</f>
        <v>6.5736732403399072E-3</v>
      </c>
      <c r="E16" s="30">
        <f>E14/E15</f>
        <v>8.0321285140562242E-3</v>
      </c>
      <c r="F16" s="31">
        <f>F14/F15</f>
        <v>5.7064780581900015E-3</v>
      </c>
      <c r="G16" s="15">
        <f t="shared" si="2"/>
        <v>71.045651824465523</v>
      </c>
      <c r="H16" s="16">
        <f t="shared" si="0"/>
        <v>86.808057680319607</v>
      </c>
      <c r="I16" s="17">
        <f t="shared" si="1"/>
        <v>55.08789354031277</v>
      </c>
    </row>
    <row r="17" spans="1:9" ht="15.75" thickBot="1" x14ac:dyDescent="0.3">
      <c r="A17" s="187"/>
      <c r="B17" s="32" t="s">
        <v>16</v>
      </c>
      <c r="C17" s="33">
        <f>C13/C15</f>
        <v>0.13198298187199409</v>
      </c>
      <c r="D17" s="33">
        <f>D13/D15</f>
        <v>3.6075036075036072E-2</v>
      </c>
      <c r="E17" s="33">
        <f>E13/E15</f>
        <v>3.614457831325301E-2</v>
      </c>
      <c r="F17" s="34">
        <f>F13/F15</f>
        <v>3.7775277286609871E-2</v>
      </c>
      <c r="G17" s="23">
        <f t="shared" si="2"/>
        <v>104.51160049295399</v>
      </c>
      <c r="H17" s="24">
        <f t="shared" si="0"/>
        <v>104.71306863848258</v>
      </c>
      <c r="I17" s="25">
        <f t="shared" si="1"/>
        <v>28.621324318347995</v>
      </c>
    </row>
    <row r="18" spans="1:9" x14ac:dyDescent="0.25">
      <c r="A18" s="185">
        <v>3</v>
      </c>
      <c r="B18" s="26" t="s">
        <v>17</v>
      </c>
      <c r="C18" s="6">
        <v>1409190</v>
      </c>
      <c r="D18" s="102">
        <v>3078173</v>
      </c>
      <c r="E18" s="6">
        <v>3232080</v>
      </c>
      <c r="F18" s="35">
        <v>3281340</v>
      </c>
      <c r="G18" s="9">
        <f t="shared" si="2"/>
        <v>101.52409593821936</v>
      </c>
      <c r="H18" s="10">
        <f t="shared" si="0"/>
        <v>106.60024631494072</v>
      </c>
      <c r="I18" s="11">
        <f t="shared" si="1"/>
        <v>232.85291550465161</v>
      </c>
    </row>
    <row r="19" spans="1:9" ht="26.25" thickBot="1" x14ac:dyDescent="0.3">
      <c r="A19" s="187"/>
      <c r="B19" s="36" t="s">
        <v>18</v>
      </c>
      <c r="C19" s="37">
        <f t="shared" ref="C19:D19" si="4">C18/C12/12*1000</f>
        <v>10975</v>
      </c>
      <c r="D19" s="37">
        <f t="shared" si="4"/>
        <v>20700.001344953733</v>
      </c>
      <c r="E19" s="37">
        <f>E18/E12/12*1000</f>
        <v>21808.906882591091</v>
      </c>
      <c r="F19" s="37">
        <f>F18/F12/12*1000</f>
        <v>22103.710290194813</v>
      </c>
      <c r="G19" s="23">
        <f t="shared" si="2"/>
        <v>101.35175691835821</v>
      </c>
      <c r="H19" s="24">
        <f t="shared" si="0"/>
        <v>106.78120219341569</v>
      </c>
      <c r="I19" s="25">
        <f t="shared" si="1"/>
        <v>201.4005493411828</v>
      </c>
    </row>
    <row r="20" spans="1:9" x14ac:dyDescent="0.25">
      <c r="A20" s="185">
        <v>4</v>
      </c>
      <c r="B20" s="5" t="s">
        <v>19</v>
      </c>
      <c r="C20" s="6">
        <v>1512000</v>
      </c>
      <c r="D20" s="38">
        <v>3748782</v>
      </c>
      <c r="E20" s="38">
        <v>393000</v>
      </c>
      <c r="F20" s="38">
        <v>3935400</v>
      </c>
      <c r="G20" s="9">
        <f t="shared" si="2"/>
        <v>1001.3740458015267</v>
      </c>
      <c r="H20" s="10">
        <f t="shared" si="0"/>
        <v>104.97809688586852</v>
      </c>
      <c r="I20" s="11">
        <f t="shared" si="1"/>
        <v>260.27777777777777</v>
      </c>
    </row>
    <row r="21" spans="1:9" ht="15.75" thickBot="1" x14ac:dyDescent="0.3">
      <c r="A21" s="187"/>
      <c r="B21" s="39" t="s">
        <v>20</v>
      </c>
      <c r="C21" s="40">
        <f t="shared" ref="C21:D21" si="5">C20/C7/12*1000</f>
        <v>6586.1690450054884</v>
      </c>
      <c r="D21" s="40">
        <f t="shared" si="5"/>
        <v>15977.828355155483</v>
      </c>
      <c r="E21" s="40">
        <f>E20/E7/12*1000</f>
        <v>1665.5647663123634</v>
      </c>
      <c r="F21" s="40">
        <f>F20/F7/12*1000</f>
        <v>16728.728830850847</v>
      </c>
      <c r="G21" s="23">
        <f t="shared" si="2"/>
        <v>1004.3877709954816</v>
      </c>
      <c r="H21" s="24">
        <f t="shared" si="0"/>
        <v>104.69964039545508</v>
      </c>
      <c r="I21" s="41">
        <f t="shared" si="1"/>
        <v>253.99786608175202</v>
      </c>
    </row>
    <row r="22" spans="1:9" ht="26.25" x14ac:dyDescent="0.25">
      <c r="A22" s="185">
        <v>5</v>
      </c>
      <c r="B22" s="42" t="s">
        <v>21</v>
      </c>
      <c r="C22" s="6">
        <v>1420</v>
      </c>
      <c r="D22" s="6">
        <v>705</v>
      </c>
      <c r="E22" s="6">
        <v>705</v>
      </c>
      <c r="F22" s="6">
        <v>794</v>
      </c>
      <c r="G22" s="9">
        <f t="shared" si="2"/>
        <v>112.62411347517731</v>
      </c>
      <c r="H22" s="10">
        <f t="shared" si="0"/>
        <v>112.62411347517731</v>
      </c>
      <c r="I22" s="43">
        <f t="shared" si="1"/>
        <v>55.91549295774648</v>
      </c>
    </row>
    <row r="23" spans="1:9" ht="27" thickBot="1" x14ac:dyDescent="0.3">
      <c r="A23" s="187"/>
      <c r="B23" s="44" t="s">
        <v>22</v>
      </c>
      <c r="C23" s="37">
        <f t="shared" ref="C23:D23" si="6">C22/C7*100</f>
        <v>7.4225079713553921</v>
      </c>
      <c r="D23" s="37">
        <f t="shared" si="6"/>
        <v>3.6057692307692304</v>
      </c>
      <c r="E23" s="37">
        <f>E22/E7*100</f>
        <v>3.5854142297716525</v>
      </c>
      <c r="F23" s="45">
        <f>F22/F7*100</f>
        <v>4.0501938379922464</v>
      </c>
      <c r="G23" s="23">
        <f t="shared" si="2"/>
        <v>112.96306586729297</v>
      </c>
      <c r="H23" s="24">
        <f t="shared" si="0"/>
        <v>112.32537577365164</v>
      </c>
      <c r="I23" s="41">
        <f t="shared" si="1"/>
        <v>54.566379094809626</v>
      </c>
    </row>
    <row r="24" spans="1:9" ht="36.75" customHeight="1" x14ac:dyDescent="0.25">
      <c r="A24" s="200">
        <v>6</v>
      </c>
      <c r="B24" s="101" t="s">
        <v>23</v>
      </c>
      <c r="C24" s="38"/>
      <c r="D24" s="7"/>
      <c r="E24" s="7"/>
      <c r="F24" s="38"/>
      <c r="G24" s="9"/>
      <c r="H24" s="10"/>
      <c r="I24" s="43"/>
    </row>
    <row r="25" spans="1:9" x14ac:dyDescent="0.25">
      <c r="A25" s="201"/>
      <c r="B25" s="48" t="s">
        <v>24</v>
      </c>
      <c r="C25" s="13">
        <v>1279.5</v>
      </c>
      <c r="D25" s="72">
        <v>712</v>
      </c>
      <c r="E25" s="13">
        <v>709.5</v>
      </c>
      <c r="F25" s="49">
        <v>700.5</v>
      </c>
      <c r="G25" s="15">
        <f t="shared" si="2"/>
        <v>98.731501057082454</v>
      </c>
      <c r="H25" s="16">
        <f t="shared" si="0"/>
        <v>98.384831460674164</v>
      </c>
      <c r="I25" s="50">
        <f t="shared" si="1"/>
        <v>54.747948417350521</v>
      </c>
    </row>
    <row r="26" spans="1:9" x14ac:dyDescent="0.25">
      <c r="A26" s="201"/>
      <c r="B26" s="12" t="s">
        <v>25</v>
      </c>
      <c r="C26" s="13">
        <v>36</v>
      </c>
      <c r="D26" s="72">
        <v>73.931999999999988</v>
      </c>
      <c r="E26" s="13">
        <v>81.533000000000001</v>
      </c>
      <c r="F26" s="49">
        <v>81.53</v>
      </c>
      <c r="G26" s="15">
        <f t="shared" si="2"/>
        <v>99.996320508260467</v>
      </c>
      <c r="H26" s="16">
        <f t="shared" si="0"/>
        <v>110.27701130768817</v>
      </c>
      <c r="I26" s="50">
        <f t="shared" si="1"/>
        <v>226.47222222222223</v>
      </c>
    </row>
    <row r="27" spans="1:9" x14ac:dyDescent="0.25">
      <c r="A27" s="201"/>
      <c r="B27" s="12" t="s">
        <v>26</v>
      </c>
      <c r="C27" s="13"/>
      <c r="D27" s="72">
        <v>80</v>
      </c>
      <c r="E27" s="13">
        <v>60</v>
      </c>
      <c r="F27" s="13">
        <v>47</v>
      </c>
      <c r="G27" s="15">
        <f>F27/E27*100</f>
        <v>78.333333333333329</v>
      </c>
      <c r="H27" s="16">
        <f>F27/D27*100</f>
        <v>58.75</v>
      </c>
      <c r="I27" s="50" t="e">
        <f>F27/C27*100</f>
        <v>#DIV/0!</v>
      </c>
    </row>
    <row r="28" spans="1:9" x14ac:dyDescent="0.25">
      <c r="A28" s="201"/>
      <c r="B28" s="12" t="s">
        <v>27</v>
      </c>
      <c r="C28" s="13">
        <v>63.6</v>
      </c>
      <c r="D28" s="13"/>
      <c r="E28" s="13"/>
      <c r="F28" s="13"/>
      <c r="G28" s="15" t="e">
        <f t="shared" si="2"/>
        <v>#DIV/0!</v>
      </c>
      <c r="H28" s="16" t="e">
        <f t="shared" si="0"/>
        <v>#DIV/0!</v>
      </c>
      <c r="I28" s="50">
        <f t="shared" si="1"/>
        <v>0</v>
      </c>
    </row>
    <row r="29" spans="1:9" x14ac:dyDescent="0.25">
      <c r="A29" s="201"/>
      <c r="B29" s="12" t="s">
        <v>28</v>
      </c>
      <c r="C29" s="13">
        <v>1035.9000000000001</v>
      </c>
      <c r="D29" s="72">
        <v>119</v>
      </c>
      <c r="E29" s="13">
        <v>110.125</v>
      </c>
      <c r="F29" s="49">
        <v>88.13</v>
      </c>
      <c r="G29" s="15">
        <f t="shared" si="2"/>
        <v>80.027241770715094</v>
      </c>
      <c r="H29" s="16">
        <f t="shared" si="0"/>
        <v>74.058823529411768</v>
      </c>
      <c r="I29" s="50">
        <f t="shared" si="1"/>
        <v>8.507577951539723</v>
      </c>
    </row>
    <row r="30" spans="1:9" x14ac:dyDescent="0.25">
      <c r="A30" s="201"/>
      <c r="B30" s="12" t="s">
        <v>29</v>
      </c>
      <c r="C30" s="13">
        <v>0.8</v>
      </c>
      <c r="D30" s="72">
        <v>6.8</v>
      </c>
      <c r="E30" s="13">
        <v>7</v>
      </c>
      <c r="F30" s="51">
        <v>6.9</v>
      </c>
      <c r="G30" s="15">
        <f t="shared" si="2"/>
        <v>98.571428571428584</v>
      </c>
      <c r="H30" s="16">
        <f t="shared" si="0"/>
        <v>101.47058823529413</v>
      </c>
      <c r="I30" s="50">
        <f t="shared" si="1"/>
        <v>862.5</v>
      </c>
    </row>
    <row r="31" spans="1:9" x14ac:dyDescent="0.25">
      <c r="A31" s="201"/>
      <c r="B31" s="52" t="s">
        <v>30</v>
      </c>
      <c r="C31" s="13"/>
      <c r="D31" s="72">
        <v>126</v>
      </c>
      <c r="E31" s="13">
        <v>75</v>
      </c>
      <c r="F31" s="13">
        <v>75</v>
      </c>
      <c r="G31" s="15">
        <f t="shared" si="2"/>
        <v>100</v>
      </c>
      <c r="H31" s="16">
        <f t="shared" si="0"/>
        <v>59.523809523809526</v>
      </c>
      <c r="I31" s="50" t="e">
        <f t="shared" si="1"/>
        <v>#DIV/0!</v>
      </c>
    </row>
    <row r="32" spans="1:9" x14ac:dyDescent="0.25">
      <c r="A32" s="201"/>
      <c r="B32" s="12" t="s">
        <v>31</v>
      </c>
      <c r="C32" s="13"/>
      <c r="D32" s="72">
        <v>10</v>
      </c>
      <c r="E32" s="13"/>
      <c r="F32" s="165"/>
      <c r="G32" s="15" t="e">
        <f>F32/E32*100</f>
        <v>#DIV/0!</v>
      </c>
      <c r="H32" s="16">
        <f>F32/D32*100</f>
        <v>0</v>
      </c>
      <c r="I32" s="50" t="e">
        <f>F32/C32*100</f>
        <v>#DIV/0!</v>
      </c>
    </row>
    <row r="33" spans="1:9" x14ac:dyDescent="0.25">
      <c r="A33" s="201"/>
      <c r="B33" s="12" t="s">
        <v>32</v>
      </c>
      <c r="C33" s="13"/>
      <c r="D33" s="72">
        <v>67</v>
      </c>
      <c r="E33" s="13">
        <v>69</v>
      </c>
      <c r="F33" s="13">
        <v>69</v>
      </c>
      <c r="G33" s="15">
        <f t="shared" si="2"/>
        <v>100</v>
      </c>
      <c r="H33" s="16">
        <f t="shared" si="0"/>
        <v>102.98507462686568</v>
      </c>
      <c r="I33" s="50" t="e">
        <f t="shared" si="1"/>
        <v>#DIV/0!</v>
      </c>
    </row>
    <row r="34" spans="1:9" x14ac:dyDescent="0.25">
      <c r="A34" s="201"/>
      <c r="B34" s="12" t="s">
        <v>33</v>
      </c>
      <c r="C34" s="13">
        <v>1032</v>
      </c>
      <c r="D34" s="72">
        <v>1496.2220000000002</v>
      </c>
      <c r="E34" s="13">
        <v>1467.55</v>
      </c>
      <c r="F34" s="51">
        <v>1310.4000000000001</v>
      </c>
      <c r="G34" s="15">
        <f t="shared" si="2"/>
        <v>89.291676603863593</v>
      </c>
      <c r="H34" s="16">
        <f t="shared" si="0"/>
        <v>87.580586303369415</v>
      </c>
      <c r="I34" s="50">
        <f t="shared" si="1"/>
        <v>126.97674418604652</v>
      </c>
    </row>
    <row r="35" spans="1:9" x14ac:dyDescent="0.25">
      <c r="A35" s="201"/>
      <c r="B35" s="53" t="s">
        <v>34</v>
      </c>
      <c r="C35" s="54">
        <f t="shared" ref="C35:D35" si="7">SUM(C36:C46)</f>
        <v>51711.4</v>
      </c>
      <c r="D35" s="54">
        <f t="shared" si="7"/>
        <v>169364.90840000001</v>
      </c>
      <c r="E35" s="54">
        <f>SUM(E36:E46)</f>
        <v>153082.80300000001</v>
      </c>
      <c r="F35" s="54">
        <f>SUM(F36:F46)</f>
        <v>165305.41</v>
      </c>
      <c r="G35" s="15">
        <f t="shared" si="2"/>
        <v>107.98431094836955</v>
      </c>
      <c r="H35" s="16">
        <f t="shared" si="0"/>
        <v>97.60310536677855</v>
      </c>
      <c r="I35" s="50">
        <f t="shared" si="1"/>
        <v>319.66918319751545</v>
      </c>
    </row>
    <row r="36" spans="1:9" x14ac:dyDescent="0.25">
      <c r="A36" s="201"/>
      <c r="B36" s="12" t="s">
        <v>35</v>
      </c>
      <c r="C36" s="13">
        <v>15695.6</v>
      </c>
      <c r="D36" s="13">
        <v>39079.563000000002</v>
      </c>
      <c r="E36" s="13">
        <v>26733.803</v>
      </c>
      <c r="F36" s="120">
        <v>36376.1</v>
      </c>
      <c r="G36" s="15">
        <f t="shared" si="2"/>
        <v>136.06780898325616</v>
      </c>
      <c r="H36" s="16">
        <f t="shared" si="0"/>
        <v>93.082156522579325</v>
      </c>
      <c r="I36" s="50">
        <f t="shared" si="1"/>
        <v>231.7598562654502</v>
      </c>
    </row>
    <row r="37" spans="1:9" x14ac:dyDescent="0.25">
      <c r="A37" s="201"/>
      <c r="B37" s="12" t="s">
        <v>36</v>
      </c>
      <c r="C37" s="13">
        <v>2860</v>
      </c>
      <c r="D37" s="13">
        <v>15197.18</v>
      </c>
      <c r="E37" s="13">
        <v>15200</v>
      </c>
      <c r="F37" s="49">
        <v>15607.31</v>
      </c>
      <c r="G37" s="15">
        <f t="shared" si="2"/>
        <v>102.67967105263158</v>
      </c>
      <c r="H37" s="16">
        <f t="shared" si="0"/>
        <v>102.69872436859997</v>
      </c>
      <c r="I37" s="50">
        <f t="shared" si="1"/>
        <v>545.71013986013986</v>
      </c>
    </row>
    <row r="38" spans="1:9" x14ac:dyDescent="0.25">
      <c r="A38" s="201"/>
      <c r="B38" s="12" t="s">
        <v>37</v>
      </c>
      <c r="C38" s="13"/>
      <c r="D38" s="13">
        <v>8800</v>
      </c>
      <c r="E38" s="13">
        <v>7398</v>
      </c>
      <c r="F38" s="13">
        <v>6420</v>
      </c>
      <c r="G38" s="15">
        <f t="shared" si="2"/>
        <v>86.780210867802111</v>
      </c>
      <c r="H38" s="16">
        <f t="shared" si="0"/>
        <v>72.954545454545453</v>
      </c>
      <c r="I38" s="50" t="e">
        <f t="shared" si="1"/>
        <v>#DIV/0!</v>
      </c>
    </row>
    <row r="39" spans="1:9" x14ac:dyDescent="0.25">
      <c r="A39" s="201"/>
      <c r="B39" s="12" t="s">
        <v>38</v>
      </c>
      <c r="C39" s="13">
        <v>827.3</v>
      </c>
      <c r="D39" s="13"/>
      <c r="E39" s="13"/>
      <c r="F39" s="13"/>
      <c r="G39" s="15" t="e">
        <f t="shared" si="2"/>
        <v>#DIV/0!</v>
      </c>
      <c r="H39" s="16" t="e">
        <f t="shared" si="0"/>
        <v>#DIV/0!</v>
      </c>
      <c r="I39" s="50">
        <f t="shared" si="1"/>
        <v>0</v>
      </c>
    </row>
    <row r="40" spans="1:9" x14ac:dyDescent="0.25">
      <c r="A40" s="201"/>
      <c r="B40" s="12" t="s">
        <v>39</v>
      </c>
      <c r="C40" s="13">
        <v>1478.4</v>
      </c>
      <c r="D40" s="84">
        <v>472</v>
      </c>
      <c r="E40" s="13">
        <v>400</v>
      </c>
      <c r="F40" s="49">
        <v>426</v>
      </c>
      <c r="G40" s="15">
        <f t="shared" si="2"/>
        <v>106.5</v>
      </c>
      <c r="H40" s="16">
        <f t="shared" si="0"/>
        <v>90.254237288135599</v>
      </c>
      <c r="I40" s="50">
        <f t="shared" si="1"/>
        <v>28.814935064935064</v>
      </c>
    </row>
    <row r="41" spans="1:9" x14ac:dyDescent="0.25">
      <c r="A41" s="201"/>
      <c r="B41" s="12" t="s">
        <v>40</v>
      </c>
      <c r="C41" s="13">
        <v>3473.7</v>
      </c>
      <c r="D41" s="13">
        <v>36488.300000000003</v>
      </c>
      <c r="E41" s="13">
        <v>31500</v>
      </c>
      <c r="F41" s="13">
        <v>34626</v>
      </c>
      <c r="G41" s="15">
        <f t="shared" si="2"/>
        <v>109.92380952380954</v>
      </c>
      <c r="H41" s="16">
        <f t="shared" si="0"/>
        <v>94.896172197663347</v>
      </c>
      <c r="I41" s="50">
        <f t="shared" si="1"/>
        <v>996.80455997927288</v>
      </c>
    </row>
    <row r="42" spans="1:9" x14ac:dyDescent="0.25">
      <c r="A42" s="201"/>
      <c r="B42" s="12" t="s">
        <v>41</v>
      </c>
      <c r="C42" s="13">
        <v>1731.4</v>
      </c>
      <c r="D42" s="13">
        <v>1396</v>
      </c>
      <c r="E42" s="13">
        <v>1396</v>
      </c>
      <c r="F42" s="49">
        <v>825</v>
      </c>
      <c r="G42" s="15">
        <f>F42/E42*100</f>
        <v>59.097421203438394</v>
      </c>
      <c r="H42" s="16">
        <f>F42/D42*100</f>
        <v>59.097421203438394</v>
      </c>
      <c r="I42" s="50">
        <f>F42/C42*100</f>
        <v>47.649301143583223</v>
      </c>
    </row>
    <row r="43" spans="1:9" x14ac:dyDescent="0.25">
      <c r="A43" s="201"/>
      <c r="B43" s="12" t="s">
        <v>42</v>
      </c>
      <c r="C43" s="13"/>
      <c r="D43" s="13">
        <v>450</v>
      </c>
      <c r="E43" s="13">
        <v>345</v>
      </c>
      <c r="F43" s="165"/>
      <c r="G43" s="15">
        <f>F43/E43*100</f>
        <v>0</v>
      </c>
      <c r="H43" s="16">
        <f>F43/D43*100</f>
        <v>0</v>
      </c>
      <c r="I43" s="50" t="e">
        <f>F43/C43*100</f>
        <v>#DIV/0!</v>
      </c>
    </row>
    <row r="44" spans="1:9" x14ac:dyDescent="0.25">
      <c r="A44" s="201"/>
      <c r="B44" s="12" t="s">
        <v>43</v>
      </c>
      <c r="C44" s="84"/>
      <c r="D44" s="13">
        <v>4834.96</v>
      </c>
      <c r="E44" s="13">
        <v>5550</v>
      </c>
      <c r="F44" s="49">
        <v>5716.3</v>
      </c>
      <c r="G44" s="15">
        <f>F44/E44*100</f>
        <v>102.99639639639639</v>
      </c>
      <c r="H44" s="16">
        <f>F44/D44*100</f>
        <v>118.22848586131012</v>
      </c>
      <c r="I44" s="50" t="e">
        <f>F44/C44*100</f>
        <v>#DIV/0!</v>
      </c>
    </row>
    <row r="45" spans="1:9" x14ac:dyDescent="0.25">
      <c r="A45" s="201"/>
      <c r="B45" s="12" t="s">
        <v>44</v>
      </c>
      <c r="C45" s="13"/>
      <c r="D45" s="13"/>
      <c r="E45" s="13"/>
      <c r="F45" s="13"/>
      <c r="G45" s="15" t="e">
        <f t="shared" si="2"/>
        <v>#DIV/0!</v>
      </c>
      <c r="H45" s="16" t="e">
        <f t="shared" si="0"/>
        <v>#DIV/0!</v>
      </c>
      <c r="I45" s="50" t="e">
        <f t="shared" si="1"/>
        <v>#DIV/0!</v>
      </c>
    </row>
    <row r="46" spans="1:9" x14ac:dyDescent="0.25">
      <c r="A46" s="201"/>
      <c r="B46" s="12" t="s">
        <v>45</v>
      </c>
      <c r="C46" s="13">
        <v>25645</v>
      </c>
      <c r="D46" s="13">
        <v>62646.905400000003</v>
      </c>
      <c r="E46" s="13">
        <v>64560</v>
      </c>
      <c r="F46" s="49">
        <v>65308.7</v>
      </c>
      <c r="G46" s="15">
        <f t="shared" si="2"/>
        <v>101.15969640644363</v>
      </c>
      <c r="H46" s="16">
        <f t="shared" si="0"/>
        <v>104.24888441496745</v>
      </c>
      <c r="I46" s="50">
        <f t="shared" si="1"/>
        <v>254.66445700916358</v>
      </c>
    </row>
    <row r="47" spans="1:9" ht="26.25" x14ac:dyDescent="0.25">
      <c r="A47" s="201"/>
      <c r="B47" s="29" t="s">
        <v>46</v>
      </c>
      <c r="C47" s="54">
        <f t="shared" ref="C47:D47" si="8">SUM(C48:C50)</f>
        <v>28450.36</v>
      </c>
      <c r="D47" s="54">
        <f t="shared" si="8"/>
        <v>46168.244999999995</v>
      </c>
      <c r="E47" s="54">
        <f>SUM(E48:E50)</f>
        <v>44500</v>
      </c>
      <c r="F47" s="54">
        <f>SUM(F48:F50)</f>
        <v>46021.380000000005</v>
      </c>
      <c r="G47" s="15">
        <f t="shared" si="2"/>
        <v>103.41883146067417</v>
      </c>
      <c r="H47" s="16">
        <f t="shared" si="0"/>
        <v>99.681891741823875</v>
      </c>
      <c r="I47" s="50">
        <f t="shared" si="1"/>
        <v>161.76027298072856</v>
      </c>
    </row>
    <row r="48" spans="1:9" x14ac:dyDescent="0.25">
      <c r="A48" s="201"/>
      <c r="B48" s="12" t="s">
        <v>122</v>
      </c>
      <c r="C48" s="13">
        <v>1625</v>
      </c>
      <c r="D48" s="13">
        <v>2563.4750000000004</v>
      </c>
      <c r="E48" s="13">
        <v>2000</v>
      </c>
      <c r="F48" s="119">
        <v>2030.51</v>
      </c>
      <c r="G48" s="15">
        <f t="shared" si="2"/>
        <v>101.52550000000001</v>
      </c>
      <c r="H48" s="16">
        <f t="shared" si="0"/>
        <v>79.209276470416128</v>
      </c>
      <c r="I48" s="50">
        <f t="shared" si="1"/>
        <v>124.95446153846154</v>
      </c>
    </row>
    <row r="49" spans="1:9" x14ac:dyDescent="0.25">
      <c r="A49" s="201"/>
      <c r="B49" s="12" t="s">
        <v>47</v>
      </c>
      <c r="C49" s="13">
        <v>148.36000000000001</v>
      </c>
      <c r="D49" s="13">
        <v>5802.0199999999995</v>
      </c>
      <c r="E49" s="13">
        <v>4000</v>
      </c>
      <c r="F49" s="119">
        <v>4166.21</v>
      </c>
      <c r="G49" s="15">
        <f t="shared" si="2"/>
        <v>104.15525000000001</v>
      </c>
      <c r="H49" s="16">
        <f t="shared" si="0"/>
        <v>71.806198530856506</v>
      </c>
      <c r="I49" s="50">
        <f t="shared" si="1"/>
        <v>2808.1760582367215</v>
      </c>
    </row>
    <row r="50" spans="1:9" x14ac:dyDescent="0.25">
      <c r="A50" s="201"/>
      <c r="B50" s="12" t="s">
        <v>48</v>
      </c>
      <c r="C50" s="13">
        <v>26677</v>
      </c>
      <c r="D50" s="13">
        <v>37802.75</v>
      </c>
      <c r="E50" s="13">
        <v>38500</v>
      </c>
      <c r="F50" s="119">
        <v>39824.660000000003</v>
      </c>
      <c r="G50" s="15">
        <f t="shared" si="2"/>
        <v>103.44067532467534</v>
      </c>
      <c r="H50" s="16">
        <f t="shared" si="0"/>
        <v>105.34857913776115</v>
      </c>
      <c r="I50" s="50">
        <f t="shared" si="1"/>
        <v>149.28462720695731</v>
      </c>
    </row>
    <row r="51" spans="1:9" x14ac:dyDescent="0.25">
      <c r="A51" s="201"/>
      <c r="B51" s="57" t="s">
        <v>49</v>
      </c>
      <c r="C51" s="54">
        <f t="shared" ref="C51:D51" si="9">C47+C35</f>
        <v>80161.760000000009</v>
      </c>
      <c r="D51" s="54">
        <f t="shared" si="9"/>
        <v>215533.15340000001</v>
      </c>
      <c r="E51" s="54">
        <f>E47+E35</f>
        <v>197582.80300000001</v>
      </c>
      <c r="F51" s="58">
        <f>F47+F35</f>
        <v>211326.79</v>
      </c>
      <c r="G51" s="15">
        <f t="shared" si="2"/>
        <v>106.95606438987507</v>
      </c>
      <c r="H51" s="16">
        <f t="shared" si="0"/>
        <v>98.048391473123601</v>
      </c>
      <c r="I51" s="50">
        <f t="shared" si="1"/>
        <v>263.6254368666556</v>
      </c>
    </row>
    <row r="52" spans="1:9" x14ac:dyDescent="0.25">
      <c r="A52" s="201"/>
      <c r="B52" s="53" t="s">
        <v>20</v>
      </c>
      <c r="C52" s="59">
        <f>C51/C7/12*1000</f>
        <v>349.17916819124287</v>
      </c>
      <c r="D52" s="59">
        <f t="shared" ref="D52:F52" si="10">D51/D7/12*1000</f>
        <v>918.63216635979268</v>
      </c>
      <c r="E52" s="59">
        <f t="shared" si="10"/>
        <v>837.37138703826145</v>
      </c>
      <c r="F52" s="59">
        <f t="shared" si="10"/>
        <v>898.31492722573626</v>
      </c>
      <c r="G52" s="15">
        <f t="shared" si="2"/>
        <v>107.27795827882642</v>
      </c>
      <c r="H52" s="16">
        <f t="shared" si="0"/>
        <v>97.788316164176322</v>
      </c>
      <c r="I52" s="50">
        <f t="shared" si="1"/>
        <v>257.26475375923224</v>
      </c>
    </row>
    <row r="53" spans="1:9" x14ac:dyDescent="0.25">
      <c r="A53" s="201"/>
      <c r="B53" s="18" t="s">
        <v>50</v>
      </c>
      <c r="C53" s="60"/>
      <c r="D53" s="60">
        <v>6911.6849999999995</v>
      </c>
      <c r="E53" s="60">
        <v>6000</v>
      </c>
      <c r="F53" s="61">
        <v>6484.6</v>
      </c>
      <c r="G53" s="15">
        <f>F53/E53*100</f>
        <v>108.07666666666667</v>
      </c>
      <c r="H53" s="16">
        <f>F53/D53*100</f>
        <v>93.820826614638847</v>
      </c>
      <c r="I53" s="50" t="e">
        <f>F53/C53*100</f>
        <v>#DIV/0!</v>
      </c>
    </row>
    <row r="54" spans="1:9" ht="15.75" thickBot="1" x14ac:dyDescent="0.3">
      <c r="A54" s="202"/>
      <c r="B54" s="62" t="s">
        <v>51</v>
      </c>
      <c r="C54" s="63"/>
      <c r="D54" s="63">
        <v>12273.055</v>
      </c>
      <c r="E54" s="63">
        <v>10800</v>
      </c>
      <c r="F54" s="64">
        <v>10700.1</v>
      </c>
      <c r="G54" s="23">
        <f>F54/E54*100</f>
        <v>99.075000000000003</v>
      </c>
      <c r="H54" s="24">
        <f>F54/D54*100</f>
        <v>87.183671873058501</v>
      </c>
      <c r="I54" s="41" t="e">
        <f>F54/C54*100</f>
        <v>#DIV/0!</v>
      </c>
    </row>
    <row r="55" spans="1:9" ht="26.25" x14ac:dyDescent="0.25">
      <c r="A55" s="185">
        <v>7</v>
      </c>
      <c r="B55" s="65" t="s">
        <v>52</v>
      </c>
      <c r="C55" s="66">
        <f t="shared" ref="C55:D55" si="11">C51/C56</f>
        <v>229.03360000000004</v>
      </c>
      <c r="D55" s="66">
        <f t="shared" si="11"/>
        <v>416.08716872586876</v>
      </c>
      <c r="E55" s="66">
        <f>E51/E56</f>
        <v>372.79774150943399</v>
      </c>
      <c r="F55" s="67">
        <f>F51/F56</f>
        <v>391.34590740740742</v>
      </c>
      <c r="G55" s="9">
        <f t="shared" si="2"/>
        <v>104.97539653080329</v>
      </c>
      <c r="H55" s="10">
        <f t="shared" si="0"/>
        <v>94.053827376070416</v>
      </c>
      <c r="I55" s="43">
        <f t="shared" si="1"/>
        <v>170.86833870986936</v>
      </c>
    </row>
    <row r="56" spans="1:9" ht="27" thickBot="1" x14ac:dyDescent="0.3">
      <c r="A56" s="187"/>
      <c r="B56" s="68" t="s">
        <v>53</v>
      </c>
      <c r="C56" s="21">
        <v>350</v>
      </c>
      <c r="D56" s="21">
        <v>518</v>
      </c>
      <c r="E56" s="21">
        <v>530</v>
      </c>
      <c r="F56" s="21">
        <v>540</v>
      </c>
      <c r="G56" s="23">
        <f t="shared" si="2"/>
        <v>101.88679245283019</v>
      </c>
      <c r="H56" s="24">
        <f t="shared" si="0"/>
        <v>104.24710424710423</v>
      </c>
      <c r="I56" s="41">
        <f t="shared" si="1"/>
        <v>154.28571428571431</v>
      </c>
    </row>
    <row r="57" spans="1:9" x14ac:dyDescent="0.25">
      <c r="A57" s="185">
        <v>8</v>
      </c>
      <c r="B57" s="69" t="s">
        <v>54</v>
      </c>
      <c r="C57" s="6">
        <v>865500</v>
      </c>
      <c r="D57" s="6">
        <v>2269840</v>
      </c>
      <c r="E57" s="6">
        <v>2337935</v>
      </c>
      <c r="F57" s="6">
        <v>2626500</v>
      </c>
      <c r="G57" s="9">
        <f t="shared" si="2"/>
        <v>112.34272980215448</v>
      </c>
      <c r="H57" s="10">
        <f t="shared" si="0"/>
        <v>115.71300179748351</v>
      </c>
      <c r="I57" s="43">
        <f t="shared" si="1"/>
        <v>303.46620450606588</v>
      </c>
    </row>
    <row r="58" spans="1:9" ht="15.75" thickBot="1" x14ac:dyDescent="0.3">
      <c r="A58" s="187"/>
      <c r="B58" s="39" t="s">
        <v>20</v>
      </c>
      <c r="C58" s="37">
        <f>C57/C7/12*1000</f>
        <v>3770.0590664366732</v>
      </c>
      <c r="D58" s="37">
        <f t="shared" ref="D58:E58" si="12">D57/D7/12*1000</f>
        <v>9674.3726132024003</v>
      </c>
      <c r="E58" s="37">
        <f t="shared" si="12"/>
        <v>9908.3515570699619</v>
      </c>
      <c r="F58" s="37">
        <f t="shared" ref="F58" si="13">F57/F7/9*1000</f>
        <v>14886.417737876624</v>
      </c>
      <c r="G58" s="23">
        <f t="shared" si="2"/>
        <v>150.24111379308735</v>
      </c>
      <c r="H58" s="24">
        <f t="shared" si="0"/>
        <v>153.87476101097721</v>
      </c>
      <c r="I58" s="41">
        <f t="shared" si="1"/>
        <v>394.85900553666232</v>
      </c>
    </row>
    <row r="59" spans="1:9" x14ac:dyDescent="0.25">
      <c r="A59" s="185">
        <v>9</v>
      </c>
      <c r="B59" s="70" t="s">
        <v>55</v>
      </c>
      <c r="C59" s="47">
        <f>C61+C69+C70+C71+C72+C75+C76+C77+C78+C79+C80+C81</f>
        <v>75990</v>
      </c>
      <c r="D59" s="47">
        <f>D61+D69+D70+D71+D72+D75+D76+D77+D78+D79+D80+D81</f>
        <v>493760.11526666663</v>
      </c>
      <c r="E59" s="47">
        <f>E61+E69+E70+E71+E72+E75+E76+E77+E78+E79+E80+E81</f>
        <v>352001.23499999999</v>
      </c>
      <c r="F59" s="71">
        <f>F61+F69+F70+F71+F72+F75+F76+F77+F78+F79+F80+F81</f>
        <v>368017.67099999997</v>
      </c>
      <c r="G59" s="9">
        <f t="shared" si="2"/>
        <v>104.55010789947939</v>
      </c>
      <c r="H59" s="10">
        <f t="shared" si="0"/>
        <v>74.533697563085568</v>
      </c>
      <c r="I59" s="43">
        <f t="shared" si="1"/>
        <v>484.29750098697195</v>
      </c>
    </row>
    <row r="60" spans="1:9" x14ac:dyDescent="0.25">
      <c r="A60" s="186"/>
      <c r="B60" s="53" t="s">
        <v>20</v>
      </c>
      <c r="C60" s="59">
        <f>C59/C7*1000/12</f>
        <v>331.00726569442264</v>
      </c>
      <c r="D60" s="59">
        <f t="shared" ref="D60:F60" si="14">D59/D7*1000/12</f>
        <v>2104.4740319262592</v>
      </c>
      <c r="E60" s="59">
        <f t="shared" si="14"/>
        <v>1491.8087906219805</v>
      </c>
      <c r="F60" s="59">
        <f t="shared" si="14"/>
        <v>1564.3817205672312</v>
      </c>
      <c r="G60" s="15">
        <f t="shared" si="2"/>
        <v>104.86476084612646</v>
      </c>
      <c r="H60" s="16">
        <f t="shared" si="0"/>
        <v>74.33599544753362</v>
      </c>
      <c r="I60" s="50">
        <f t="shared" si="1"/>
        <v>472.61250211088361</v>
      </c>
    </row>
    <row r="61" spans="1:9" x14ac:dyDescent="0.25">
      <c r="A61" s="186"/>
      <c r="B61" s="53" t="s">
        <v>56</v>
      </c>
      <c r="C61" s="54">
        <f>SUM(C62:C68)</f>
        <v>2620</v>
      </c>
      <c r="D61" s="54">
        <f>SUM(D62:D68)</f>
        <v>19570.3</v>
      </c>
      <c r="E61" s="54">
        <f>SUM(E62:E68)</f>
        <v>15687.5</v>
      </c>
      <c r="F61" s="54">
        <f>SUM(F62:F68)</f>
        <v>16363.5</v>
      </c>
      <c r="G61" s="15">
        <f t="shared" si="2"/>
        <v>104.30916334661356</v>
      </c>
      <c r="H61" s="16">
        <f t="shared" si="0"/>
        <v>83.613945621681836</v>
      </c>
      <c r="I61" s="50">
        <f t="shared" si="1"/>
        <v>624.56106870229007</v>
      </c>
    </row>
    <row r="62" spans="1:9" x14ac:dyDescent="0.25">
      <c r="A62" s="186"/>
      <c r="B62" s="12" t="s">
        <v>57</v>
      </c>
      <c r="C62" s="13">
        <v>350</v>
      </c>
      <c r="D62" s="13">
        <v>2510</v>
      </c>
      <c r="E62" s="13">
        <v>2144</v>
      </c>
      <c r="F62" s="13">
        <v>2220</v>
      </c>
      <c r="G62" s="15">
        <f t="shared" si="2"/>
        <v>103.54477611940298</v>
      </c>
      <c r="H62" s="16">
        <f t="shared" si="0"/>
        <v>88.446215139442231</v>
      </c>
      <c r="I62" s="50">
        <f t="shared" si="1"/>
        <v>634.28571428571422</v>
      </c>
    </row>
    <row r="63" spans="1:9" x14ac:dyDescent="0.25">
      <c r="A63" s="186"/>
      <c r="B63" s="12" t="s">
        <v>58</v>
      </c>
      <c r="C63" s="13">
        <v>150</v>
      </c>
      <c r="D63" s="13">
        <v>1580</v>
      </c>
      <c r="E63" s="13">
        <v>1320</v>
      </c>
      <c r="F63" s="13">
        <v>1375</v>
      </c>
      <c r="G63" s="15">
        <f t="shared" si="2"/>
        <v>104.16666666666667</v>
      </c>
      <c r="H63" s="16">
        <f t="shared" si="0"/>
        <v>87.025316455696199</v>
      </c>
      <c r="I63" s="50">
        <f t="shared" si="1"/>
        <v>916.66666666666663</v>
      </c>
    </row>
    <row r="64" spans="1:9" x14ac:dyDescent="0.25">
      <c r="A64" s="186"/>
      <c r="B64" s="12" t="s">
        <v>59</v>
      </c>
      <c r="C64" s="13">
        <v>1500</v>
      </c>
      <c r="D64" s="13">
        <v>12470.3</v>
      </c>
      <c r="E64" s="13">
        <v>9673.5</v>
      </c>
      <c r="F64" s="13">
        <v>10278.5</v>
      </c>
      <c r="G64" s="15">
        <f t="shared" si="2"/>
        <v>106.25419961751177</v>
      </c>
      <c r="H64" s="16">
        <f t="shared" si="0"/>
        <v>82.423839041562758</v>
      </c>
      <c r="I64" s="50">
        <f t="shared" si="1"/>
        <v>685.23333333333335</v>
      </c>
    </row>
    <row r="65" spans="1:9" x14ac:dyDescent="0.25">
      <c r="A65" s="186"/>
      <c r="B65" s="12" t="s">
        <v>60</v>
      </c>
      <c r="C65" s="13">
        <v>450</v>
      </c>
      <c r="D65" s="13">
        <v>290</v>
      </c>
      <c r="E65" s="13">
        <v>290</v>
      </c>
      <c r="F65" s="13">
        <v>192</v>
      </c>
      <c r="G65" s="15">
        <f t="shared" si="2"/>
        <v>66.206896551724142</v>
      </c>
      <c r="H65" s="16">
        <f t="shared" si="0"/>
        <v>66.206896551724142</v>
      </c>
      <c r="I65" s="50">
        <f t="shared" si="1"/>
        <v>42.666666666666671</v>
      </c>
    </row>
    <row r="66" spans="1:9" x14ac:dyDescent="0.25">
      <c r="A66" s="186"/>
      <c r="B66" s="12" t="s">
        <v>61</v>
      </c>
      <c r="C66" s="13">
        <v>90</v>
      </c>
      <c r="D66" s="13">
        <v>390</v>
      </c>
      <c r="E66" s="13">
        <v>390</v>
      </c>
      <c r="F66" s="13">
        <v>395</v>
      </c>
      <c r="G66" s="15">
        <f t="shared" si="2"/>
        <v>101.28205128205127</v>
      </c>
      <c r="H66" s="16">
        <f t="shared" si="0"/>
        <v>101.28205128205127</v>
      </c>
      <c r="I66" s="50">
        <f t="shared" si="1"/>
        <v>438.88888888888891</v>
      </c>
    </row>
    <row r="67" spans="1:9" x14ac:dyDescent="0.25">
      <c r="A67" s="186"/>
      <c r="B67" s="12" t="s">
        <v>62</v>
      </c>
      <c r="C67" s="13">
        <v>50</v>
      </c>
      <c r="D67" s="13">
        <v>1780</v>
      </c>
      <c r="E67" s="13">
        <v>1470</v>
      </c>
      <c r="F67" s="13">
        <v>1528</v>
      </c>
      <c r="G67" s="15">
        <f t="shared" si="2"/>
        <v>103.94557823129252</v>
      </c>
      <c r="H67" s="16">
        <f t="shared" si="0"/>
        <v>85.842696629213492</v>
      </c>
      <c r="I67" s="50">
        <f t="shared" si="1"/>
        <v>3056</v>
      </c>
    </row>
    <row r="68" spans="1:9" x14ac:dyDescent="0.25">
      <c r="A68" s="186"/>
      <c r="B68" s="12" t="s">
        <v>63</v>
      </c>
      <c r="C68" s="13">
        <v>30</v>
      </c>
      <c r="D68" s="13">
        <v>550</v>
      </c>
      <c r="E68" s="13">
        <v>400</v>
      </c>
      <c r="F68" s="13">
        <v>375</v>
      </c>
      <c r="G68" s="15">
        <f t="shared" si="2"/>
        <v>93.75</v>
      </c>
      <c r="H68" s="16">
        <f t="shared" si="0"/>
        <v>68.181818181818173</v>
      </c>
      <c r="I68" s="50">
        <f t="shared" si="1"/>
        <v>1250</v>
      </c>
    </row>
    <row r="69" spans="1:9" x14ac:dyDescent="0.25">
      <c r="A69" s="186"/>
      <c r="B69" s="12" t="s">
        <v>64</v>
      </c>
      <c r="C69" s="13">
        <v>2300</v>
      </c>
      <c r="D69" s="13">
        <v>6493.7</v>
      </c>
      <c r="E69" s="13">
        <v>5099.8</v>
      </c>
      <c r="F69" s="13">
        <v>5194.2259999999997</v>
      </c>
      <c r="G69" s="15">
        <f t="shared" si="2"/>
        <v>101.85156280638455</v>
      </c>
      <c r="H69" s="16">
        <f t="shared" si="0"/>
        <v>79.988696736837241</v>
      </c>
      <c r="I69" s="50">
        <f t="shared" si="1"/>
        <v>225.83591304347826</v>
      </c>
    </row>
    <row r="70" spans="1:9" x14ac:dyDescent="0.25">
      <c r="A70" s="186"/>
      <c r="B70" s="12" t="s">
        <v>65</v>
      </c>
      <c r="C70" s="13">
        <v>36670</v>
      </c>
      <c r="D70" s="13">
        <v>232568.9</v>
      </c>
      <c r="E70" s="96">
        <v>153474.26999999999</v>
      </c>
      <c r="F70" s="135">
        <v>164853.5</v>
      </c>
      <c r="G70" s="15">
        <f t="shared" si="2"/>
        <v>107.41442197444562</v>
      </c>
      <c r="H70" s="16">
        <f t="shared" si="0"/>
        <v>70.883725210034527</v>
      </c>
      <c r="I70" s="50">
        <f t="shared" si="1"/>
        <v>449.55958549222794</v>
      </c>
    </row>
    <row r="71" spans="1:9" x14ac:dyDescent="0.25">
      <c r="A71" s="186"/>
      <c r="B71" s="12" t="s">
        <v>66</v>
      </c>
      <c r="C71" s="13"/>
      <c r="D71" s="72">
        <v>24164.3</v>
      </c>
      <c r="E71" s="96">
        <v>19924.3</v>
      </c>
      <c r="F71" s="135">
        <v>20677.89</v>
      </c>
      <c r="G71" s="15">
        <f t="shared" si="2"/>
        <v>103.78226587634197</v>
      </c>
      <c r="H71" s="16">
        <f t="shared" si="0"/>
        <v>85.572062919265207</v>
      </c>
      <c r="I71" s="50" t="e">
        <f t="shared" si="1"/>
        <v>#DIV/0!</v>
      </c>
    </row>
    <row r="72" spans="1:9" x14ac:dyDescent="0.25">
      <c r="A72" s="186"/>
      <c r="B72" s="53" t="s">
        <v>67</v>
      </c>
      <c r="C72" s="54">
        <f t="shared" ref="C72:D72" si="15">C73+C74</f>
        <v>16000</v>
      </c>
      <c r="D72" s="54">
        <f t="shared" si="15"/>
        <v>49526.666666666664</v>
      </c>
      <c r="E72" s="136">
        <f>E73+E74</f>
        <v>36700</v>
      </c>
      <c r="F72" s="137">
        <f>F73+F74</f>
        <v>36994</v>
      </c>
      <c r="G72" s="15">
        <f t="shared" si="2"/>
        <v>100.80108991825614</v>
      </c>
      <c r="H72" s="16">
        <f t="shared" si="0"/>
        <v>74.695113743437886</v>
      </c>
      <c r="I72" s="50">
        <f t="shared" si="1"/>
        <v>231.21250000000001</v>
      </c>
    </row>
    <row r="73" spans="1:9" x14ac:dyDescent="0.25">
      <c r="A73" s="186"/>
      <c r="B73" s="12" t="s">
        <v>68</v>
      </c>
      <c r="C73" s="13">
        <v>4000</v>
      </c>
      <c r="D73" s="13">
        <v>7750</v>
      </c>
      <c r="E73" s="96">
        <v>4300</v>
      </c>
      <c r="F73" s="96">
        <v>4494</v>
      </c>
      <c r="G73" s="15">
        <f t="shared" si="2"/>
        <v>104.51162790697674</v>
      </c>
      <c r="H73" s="16">
        <f t="shared" si="0"/>
        <v>57.987096774193546</v>
      </c>
      <c r="I73" s="50">
        <f t="shared" si="1"/>
        <v>112.35</v>
      </c>
    </row>
    <row r="74" spans="1:9" x14ac:dyDescent="0.25">
      <c r="A74" s="186"/>
      <c r="B74" s="12" t="s">
        <v>69</v>
      </c>
      <c r="C74" s="13">
        <v>12000</v>
      </c>
      <c r="D74" s="13">
        <v>41776.666666666664</v>
      </c>
      <c r="E74" s="96">
        <v>32400</v>
      </c>
      <c r="F74" s="96">
        <v>32500</v>
      </c>
      <c r="G74" s="15">
        <f t="shared" si="2"/>
        <v>100.30864197530865</v>
      </c>
      <c r="H74" s="16">
        <f t="shared" si="0"/>
        <v>77.794622197398866</v>
      </c>
      <c r="I74" s="50">
        <f t="shared" si="1"/>
        <v>270.83333333333337</v>
      </c>
    </row>
    <row r="75" spans="1:9" x14ac:dyDescent="0.25">
      <c r="A75" s="186"/>
      <c r="B75" s="12" t="s">
        <v>70</v>
      </c>
      <c r="C75" s="13">
        <v>1000</v>
      </c>
      <c r="D75" s="13">
        <v>5031.1000000000004</v>
      </c>
      <c r="E75" s="96">
        <v>3700</v>
      </c>
      <c r="F75" s="96">
        <v>3764.9949999999999</v>
      </c>
      <c r="G75" s="15">
        <f t="shared" si="2"/>
        <v>101.75662162162162</v>
      </c>
      <c r="H75" s="16">
        <f t="shared" si="0"/>
        <v>74.834429846355661</v>
      </c>
      <c r="I75" s="50">
        <f t="shared" si="1"/>
        <v>376.49950000000001</v>
      </c>
    </row>
    <row r="76" spans="1:9" x14ac:dyDescent="0.25">
      <c r="A76" s="186"/>
      <c r="B76" s="12" t="s">
        <v>71</v>
      </c>
      <c r="C76" s="13">
        <v>4500</v>
      </c>
      <c r="D76" s="13">
        <v>12729.300000000001</v>
      </c>
      <c r="E76" s="96">
        <v>8285.5</v>
      </c>
      <c r="F76" s="96">
        <v>8820.56</v>
      </c>
      <c r="G76" s="15">
        <f t="shared" si="2"/>
        <v>106.45778770140606</v>
      </c>
      <c r="H76" s="16">
        <f t="shared" si="0"/>
        <v>69.293362557249807</v>
      </c>
      <c r="I76" s="50">
        <f t="shared" si="1"/>
        <v>196.01244444444444</v>
      </c>
    </row>
    <row r="77" spans="1:9" x14ac:dyDescent="0.25">
      <c r="A77" s="186"/>
      <c r="B77" s="12" t="s">
        <v>72</v>
      </c>
      <c r="C77" s="13">
        <v>800</v>
      </c>
      <c r="D77" s="13">
        <v>30.23</v>
      </c>
      <c r="E77" s="96">
        <v>32</v>
      </c>
      <c r="F77" s="96">
        <v>34</v>
      </c>
      <c r="G77" s="15">
        <f t="shared" si="2"/>
        <v>106.25</v>
      </c>
      <c r="H77" s="16">
        <f t="shared" si="0"/>
        <v>112.47105524313596</v>
      </c>
      <c r="I77" s="50">
        <f t="shared" si="1"/>
        <v>4.25</v>
      </c>
    </row>
    <row r="78" spans="1:9" x14ac:dyDescent="0.25">
      <c r="A78" s="186"/>
      <c r="B78" s="12" t="s">
        <v>73</v>
      </c>
      <c r="C78" s="13">
        <v>10000</v>
      </c>
      <c r="D78" s="13">
        <v>35525.599999999999</v>
      </c>
      <c r="E78" s="76">
        <v>21500</v>
      </c>
      <c r="F78" s="76">
        <v>21626</v>
      </c>
      <c r="G78" s="15">
        <f t="shared" si="2"/>
        <v>100.5860465116279</v>
      </c>
      <c r="H78" s="16">
        <f t="shared" ref="H78:H122" si="16">F78/D78*100</f>
        <v>60.874411691850383</v>
      </c>
      <c r="I78" s="50">
        <f t="shared" ref="I78:I122" si="17">F78/C78*100</f>
        <v>216.26</v>
      </c>
    </row>
    <row r="79" spans="1:9" x14ac:dyDescent="0.25">
      <c r="A79" s="186"/>
      <c r="B79" s="12" t="s">
        <v>74</v>
      </c>
      <c r="C79" s="13">
        <v>1500</v>
      </c>
      <c r="D79" s="13">
        <v>31865.65</v>
      </c>
      <c r="E79" s="96">
        <v>26831.75</v>
      </c>
      <c r="F79" s="96">
        <v>27835</v>
      </c>
      <c r="G79" s="15">
        <f t="shared" ref="G79:G122" si="18">F79/E79*100</f>
        <v>103.73904050238988</v>
      </c>
      <c r="H79" s="16">
        <f t="shared" si="16"/>
        <v>87.351113189280611</v>
      </c>
      <c r="I79" s="50">
        <f t="shared" si="17"/>
        <v>1855.6666666666667</v>
      </c>
    </row>
    <row r="80" spans="1:9" x14ac:dyDescent="0.25">
      <c r="A80" s="186"/>
      <c r="B80" s="12" t="s">
        <v>75</v>
      </c>
      <c r="C80" s="13">
        <v>100</v>
      </c>
      <c r="D80" s="13">
        <v>0</v>
      </c>
      <c r="E80" s="96">
        <v>0</v>
      </c>
      <c r="F80" s="96">
        <v>0</v>
      </c>
      <c r="G80" s="15" t="e">
        <f t="shared" si="18"/>
        <v>#DIV/0!</v>
      </c>
      <c r="H80" s="16" t="e">
        <f t="shared" si="16"/>
        <v>#DIV/0!</v>
      </c>
      <c r="I80" s="50">
        <f t="shared" si="17"/>
        <v>0</v>
      </c>
    </row>
    <row r="81" spans="1:13" ht="15.75" thickBot="1" x14ac:dyDescent="0.3">
      <c r="A81" s="187"/>
      <c r="B81" s="20" t="s">
        <v>76</v>
      </c>
      <c r="C81" s="21">
        <v>500</v>
      </c>
      <c r="D81" s="21">
        <v>76254.368600000002</v>
      </c>
      <c r="E81" s="138">
        <v>60766.114999999998</v>
      </c>
      <c r="F81" s="138">
        <v>61854</v>
      </c>
      <c r="G81" s="23">
        <f t="shared" si="18"/>
        <v>101.79028229795503</v>
      </c>
      <c r="H81" s="24">
        <f t="shared" si="16"/>
        <v>81.115352648792367</v>
      </c>
      <c r="I81" s="41">
        <f t="shared" si="17"/>
        <v>12370.8</v>
      </c>
    </row>
    <row r="82" spans="1:13" ht="26.25" x14ac:dyDescent="0.25">
      <c r="A82" s="197">
        <v>10</v>
      </c>
      <c r="B82" s="46" t="s">
        <v>77</v>
      </c>
      <c r="C82" s="47">
        <f t="shared" ref="C82:D82" si="19">C83+C84</f>
        <v>130418</v>
      </c>
      <c r="D82" s="47">
        <f t="shared" si="19"/>
        <v>1155063</v>
      </c>
      <c r="E82" s="121">
        <f>E83+E84</f>
        <v>900000</v>
      </c>
      <c r="F82" s="73">
        <f>F83+F84</f>
        <v>925996.21</v>
      </c>
      <c r="G82" s="9">
        <f t="shared" si="18"/>
        <v>102.88846777777778</v>
      </c>
      <c r="H82" s="10">
        <f t="shared" si="16"/>
        <v>80.168459209584228</v>
      </c>
      <c r="I82" s="43">
        <f t="shared" si="17"/>
        <v>710.02178380284931</v>
      </c>
      <c r="J82" s="74"/>
    </row>
    <row r="83" spans="1:13" x14ac:dyDescent="0.25">
      <c r="A83" s="198"/>
      <c r="B83" s="12" t="s">
        <v>78</v>
      </c>
      <c r="C83" s="13">
        <v>39882</v>
      </c>
      <c r="D83" s="76">
        <v>653717</v>
      </c>
      <c r="E83" s="84">
        <v>600000</v>
      </c>
      <c r="F83" s="122">
        <v>614223.80000000005</v>
      </c>
      <c r="G83" s="15">
        <f t="shared" si="18"/>
        <v>102.37063333333334</v>
      </c>
      <c r="H83" s="16">
        <f t="shared" si="16"/>
        <v>93.95867018908794</v>
      </c>
      <c r="I83" s="50">
        <f t="shared" si="17"/>
        <v>1540.1028032696456</v>
      </c>
      <c r="J83" s="74"/>
    </row>
    <row r="84" spans="1:13" x14ac:dyDescent="0.25">
      <c r="A84" s="198"/>
      <c r="B84" s="75" t="s">
        <v>79</v>
      </c>
      <c r="C84" s="13">
        <v>90536</v>
      </c>
      <c r="D84" s="76">
        <v>501346</v>
      </c>
      <c r="E84" s="84">
        <v>300000</v>
      </c>
      <c r="F84" s="76">
        <v>311772.40999999997</v>
      </c>
      <c r="G84" s="15">
        <f t="shared" si="18"/>
        <v>103.92413666666667</v>
      </c>
      <c r="H84" s="16">
        <f t="shared" si="16"/>
        <v>62.187074395726697</v>
      </c>
      <c r="I84" s="50">
        <f t="shared" si="17"/>
        <v>344.36291640894228</v>
      </c>
      <c r="J84" s="74"/>
    </row>
    <row r="85" spans="1:13" ht="27" thickBot="1" x14ac:dyDescent="0.3">
      <c r="A85" s="199"/>
      <c r="B85" s="68" t="s">
        <v>80</v>
      </c>
      <c r="C85" s="21">
        <v>2772</v>
      </c>
      <c r="D85" s="21">
        <v>9352.5</v>
      </c>
      <c r="E85" s="21">
        <v>9145</v>
      </c>
      <c r="F85" s="21">
        <v>9145</v>
      </c>
      <c r="G85" s="23">
        <f t="shared" si="18"/>
        <v>100</v>
      </c>
      <c r="H85" s="24">
        <f t="shared" si="16"/>
        <v>97.781341887195936</v>
      </c>
      <c r="I85" s="41">
        <f t="shared" si="17"/>
        <v>329.90620490620495</v>
      </c>
      <c r="J85" s="74"/>
      <c r="M85" s="77"/>
    </row>
    <row r="86" spans="1:13" x14ac:dyDescent="0.25">
      <c r="A86" s="197">
        <v>11</v>
      </c>
      <c r="B86" s="26" t="s">
        <v>81</v>
      </c>
      <c r="C86" s="26">
        <v>345754</v>
      </c>
      <c r="D86" s="26">
        <v>373940.5</v>
      </c>
      <c r="E86" s="78">
        <f>D86+E85</f>
        <v>383085.5</v>
      </c>
      <c r="F86" s="26">
        <f>D86+F85</f>
        <v>383085.5</v>
      </c>
      <c r="G86" s="9">
        <f t="shared" si="18"/>
        <v>100</v>
      </c>
      <c r="H86" s="10">
        <f t="shared" si="16"/>
        <v>102.44557623472184</v>
      </c>
      <c r="I86" s="43">
        <f t="shared" si="17"/>
        <v>110.7971274374266</v>
      </c>
      <c r="J86" s="74" t="s">
        <v>123</v>
      </c>
      <c r="L86">
        <v>373940.5</v>
      </c>
    </row>
    <row r="87" spans="1:13" ht="26.25" x14ac:dyDescent="0.25">
      <c r="A87" s="198"/>
      <c r="B87" s="29" t="s">
        <v>82</v>
      </c>
      <c r="C87" s="79">
        <f t="shared" ref="C87:D87" si="20">C86/C7</f>
        <v>18.072970571324028</v>
      </c>
      <c r="D87" s="79">
        <f t="shared" si="20"/>
        <v>19.125434738134206</v>
      </c>
      <c r="E87" s="79">
        <f>E86/E7</f>
        <v>19.482556069775722</v>
      </c>
      <c r="F87" s="80">
        <f>F86/F7</f>
        <v>19.541190573352377</v>
      </c>
      <c r="G87" s="15">
        <f t="shared" si="18"/>
        <v>100.30095898796164</v>
      </c>
      <c r="H87" s="16">
        <f t="shared" si="16"/>
        <v>102.17383730571727</v>
      </c>
      <c r="I87" s="50">
        <f t="shared" si="17"/>
        <v>108.12384436877211</v>
      </c>
      <c r="J87" s="74"/>
    </row>
    <row r="88" spans="1:13" ht="39.75" thickBot="1" x14ac:dyDescent="0.3">
      <c r="A88" s="199"/>
      <c r="B88" s="44" t="s">
        <v>83</v>
      </c>
      <c r="C88" s="37">
        <f t="shared" ref="C88:D88" si="21">C85/C86*100</f>
        <v>0.80172608270620138</v>
      </c>
      <c r="D88" s="37">
        <f t="shared" si="21"/>
        <v>2.501066346116561</v>
      </c>
      <c r="E88" s="37">
        <f>E85/E86*100</f>
        <v>2.3871955477302063</v>
      </c>
      <c r="F88" s="81">
        <f>F85/F86*100</f>
        <v>2.3871955477302063</v>
      </c>
      <c r="G88" s="23">
        <f t="shared" si="18"/>
        <v>100</v>
      </c>
      <c r="H88" s="24">
        <f t="shared" si="16"/>
        <v>95.447110047153956</v>
      </c>
      <c r="I88" s="41">
        <f t="shared" si="17"/>
        <v>297.75700195162693</v>
      </c>
      <c r="J88" s="74"/>
    </row>
    <row r="89" spans="1:13" x14ac:dyDescent="0.25">
      <c r="A89" s="197">
        <v>12</v>
      </c>
      <c r="B89" s="42" t="s">
        <v>84</v>
      </c>
      <c r="C89" s="6">
        <v>186</v>
      </c>
      <c r="D89" s="38">
        <v>336</v>
      </c>
      <c r="E89" s="6">
        <v>264</v>
      </c>
      <c r="F89" s="38">
        <v>264</v>
      </c>
      <c r="G89" s="9">
        <f t="shared" si="18"/>
        <v>100</v>
      </c>
      <c r="H89" s="10">
        <f t="shared" si="16"/>
        <v>78.571428571428569</v>
      </c>
      <c r="I89" s="43">
        <f t="shared" si="17"/>
        <v>141.93548387096774</v>
      </c>
      <c r="J89" s="74"/>
    </row>
    <row r="90" spans="1:13" ht="27" thickBot="1" x14ac:dyDescent="0.3">
      <c r="A90" s="199"/>
      <c r="B90" s="44" t="s">
        <v>85</v>
      </c>
      <c r="C90" s="40">
        <f t="shared" ref="C90:D90" si="22">C89*1000/C7</f>
        <v>9.7224400188176254</v>
      </c>
      <c r="D90" s="40">
        <f t="shared" si="22"/>
        <v>17.184942716857609</v>
      </c>
      <c r="E90" s="114">
        <f>E89*1000/E7</f>
        <v>13.426232009357676</v>
      </c>
      <c r="F90" s="114">
        <f>F89*1000/F7</f>
        <v>13.466639461334422</v>
      </c>
      <c r="G90" s="23">
        <f t="shared" si="18"/>
        <v>100.30095898796165</v>
      </c>
      <c r="H90" s="24">
        <f t="shared" si="16"/>
        <v>78.36301629405078</v>
      </c>
      <c r="I90" s="41">
        <f t="shared" si="17"/>
        <v>138.51090297569294</v>
      </c>
      <c r="J90" s="74"/>
    </row>
    <row r="91" spans="1:13" ht="26.25" x14ac:dyDescent="0.25">
      <c r="A91" s="197">
        <v>13</v>
      </c>
      <c r="B91" s="42" t="s">
        <v>86</v>
      </c>
      <c r="C91" s="6">
        <v>867</v>
      </c>
      <c r="D91" s="6">
        <v>546</v>
      </c>
      <c r="E91" s="6">
        <v>546</v>
      </c>
      <c r="F91" s="35">
        <v>564</v>
      </c>
      <c r="G91" s="9">
        <f t="shared" si="18"/>
        <v>103.29670329670331</v>
      </c>
      <c r="H91" s="10">
        <f t="shared" si="16"/>
        <v>103.29670329670331</v>
      </c>
      <c r="I91" s="43">
        <f t="shared" si="17"/>
        <v>65.051903114186842</v>
      </c>
      <c r="J91" s="74"/>
    </row>
    <row r="92" spans="1:13" ht="26.25" x14ac:dyDescent="0.25">
      <c r="A92" s="198"/>
      <c r="B92" s="52" t="s">
        <v>87</v>
      </c>
      <c r="C92" s="13">
        <v>0</v>
      </c>
      <c r="D92" s="13">
        <v>0</v>
      </c>
      <c r="E92" s="13">
        <v>0</v>
      </c>
      <c r="F92" s="13">
        <v>0</v>
      </c>
      <c r="G92" s="15" t="e">
        <f t="shared" si="18"/>
        <v>#DIV/0!</v>
      </c>
      <c r="H92" s="16" t="e">
        <f t="shared" si="16"/>
        <v>#DIV/0!</v>
      </c>
      <c r="I92" s="50" t="e">
        <f t="shared" si="17"/>
        <v>#DIV/0!</v>
      </c>
      <c r="J92" s="74"/>
    </row>
    <row r="93" spans="1:13" ht="39.75" thickBot="1" x14ac:dyDescent="0.3">
      <c r="A93" s="199"/>
      <c r="B93" s="44" t="s">
        <v>88</v>
      </c>
      <c r="C93" s="40">
        <f t="shared" ref="C93:D93" si="23">(C91+C92)*10000/C7</f>
        <v>453.19115571585382</v>
      </c>
      <c r="D93" s="40">
        <f t="shared" si="23"/>
        <v>279.25531914893617</v>
      </c>
      <c r="E93" s="40">
        <f>(E91+E92)*10000/E7</f>
        <v>277.67888928444285</v>
      </c>
      <c r="F93" s="40">
        <f>(F91+F92)*10000/F7</f>
        <v>287.69638849214448</v>
      </c>
      <c r="G93" s="23">
        <f t="shared" si="18"/>
        <v>103.60758400954279</v>
      </c>
      <c r="H93" s="24">
        <f t="shared" si="16"/>
        <v>103.0227067362346</v>
      </c>
      <c r="I93" s="41">
        <f t="shared" si="17"/>
        <v>63.482348422643788</v>
      </c>
      <c r="J93" s="74"/>
    </row>
    <row r="94" spans="1:13" ht="50.25" customHeight="1" x14ac:dyDescent="0.25">
      <c r="A94" s="197">
        <v>14</v>
      </c>
      <c r="B94" s="42" t="s">
        <v>89</v>
      </c>
      <c r="C94" s="6">
        <v>0</v>
      </c>
      <c r="D94" s="6">
        <v>635</v>
      </c>
      <c r="E94" s="6">
        <v>635</v>
      </c>
      <c r="F94" s="6">
        <v>764</v>
      </c>
      <c r="G94" s="9">
        <f t="shared" si="18"/>
        <v>120.31496062992126</v>
      </c>
      <c r="H94" s="10">
        <f t="shared" si="16"/>
        <v>120.31496062992126</v>
      </c>
      <c r="I94" s="43" t="e">
        <f t="shared" si="17"/>
        <v>#DIV/0!</v>
      </c>
      <c r="J94" s="74"/>
    </row>
    <row r="95" spans="1:13" ht="39.75" thickBot="1" x14ac:dyDescent="0.3">
      <c r="A95" s="199"/>
      <c r="B95" s="44" t="s">
        <v>90</v>
      </c>
      <c r="C95" s="82">
        <f t="shared" ref="C95:D95" si="24">C94/C7*100</f>
        <v>0</v>
      </c>
      <c r="D95" s="82">
        <f t="shared" si="24"/>
        <v>3.2477495908346969</v>
      </c>
      <c r="E95" s="37">
        <f>E94/E7*100</f>
        <v>3.229415653765956</v>
      </c>
      <c r="F95" s="37">
        <f>F94/F7*100</f>
        <v>3.8971638441134466</v>
      </c>
      <c r="G95" s="23">
        <f t="shared" si="18"/>
        <v>120.67705931779955</v>
      </c>
      <c r="H95" s="24">
        <f t="shared" si="16"/>
        <v>119.99582280331671</v>
      </c>
      <c r="I95" s="41" t="e">
        <f t="shared" si="17"/>
        <v>#DIV/0!</v>
      </c>
      <c r="J95" s="74"/>
    </row>
    <row r="96" spans="1:13" x14ac:dyDescent="0.25">
      <c r="A96" s="197">
        <v>15</v>
      </c>
      <c r="B96" s="26" t="s">
        <v>91</v>
      </c>
      <c r="C96" s="6">
        <v>571</v>
      </c>
      <c r="D96" s="6">
        <v>499</v>
      </c>
      <c r="E96" s="6">
        <v>400</v>
      </c>
      <c r="F96" s="38">
        <v>493</v>
      </c>
      <c r="G96" s="9">
        <f t="shared" si="18"/>
        <v>123.25</v>
      </c>
      <c r="H96" s="10">
        <f t="shared" si="16"/>
        <v>98.797595190380761</v>
      </c>
      <c r="I96" s="43">
        <f t="shared" si="17"/>
        <v>86.339754816112077</v>
      </c>
      <c r="J96" s="74"/>
    </row>
    <row r="97" spans="1:10" x14ac:dyDescent="0.25">
      <c r="A97" s="198"/>
      <c r="B97" s="12" t="s">
        <v>92</v>
      </c>
      <c r="C97" s="13">
        <v>250</v>
      </c>
      <c r="D97" s="13">
        <v>363</v>
      </c>
      <c r="E97" s="13">
        <v>400</v>
      </c>
      <c r="F97" s="84">
        <v>317</v>
      </c>
      <c r="G97" s="15">
        <f t="shared" si="18"/>
        <v>79.25</v>
      </c>
      <c r="H97" s="16">
        <f t="shared" si="16"/>
        <v>87.327823691460054</v>
      </c>
      <c r="I97" s="50">
        <f t="shared" si="17"/>
        <v>126.8</v>
      </c>
      <c r="J97" s="74"/>
    </row>
    <row r="98" spans="1:10" x14ac:dyDescent="0.25">
      <c r="A98" s="198"/>
      <c r="B98" s="53" t="s">
        <v>93</v>
      </c>
      <c r="C98" s="30">
        <f t="shared" ref="C98:D98" si="25">C97/C96</f>
        <v>0.43782837127845886</v>
      </c>
      <c r="D98" s="30">
        <f t="shared" si="25"/>
        <v>0.72745490981963923</v>
      </c>
      <c r="E98" s="30">
        <f>E97/E96</f>
        <v>1</v>
      </c>
      <c r="F98" s="30">
        <f>F97/F96</f>
        <v>0.64300202839756593</v>
      </c>
      <c r="G98" s="15">
        <f t="shared" si="18"/>
        <v>64.300202839756594</v>
      </c>
      <c r="H98" s="16">
        <f t="shared" si="16"/>
        <v>88.390636961538689</v>
      </c>
      <c r="I98" s="50">
        <f t="shared" si="17"/>
        <v>146.86166328600405</v>
      </c>
      <c r="J98" s="74"/>
    </row>
    <row r="99" spans="1:10" ht="26.25" x14ac:dyDescent="0.25">
      <c r="A99" s="198"/>
      <c r="B99" s="52" t="s">
        <v>94</v>
      </c>
      <c r="C99" s="13">
        <v>39</v>
      </c>
      <c r="D99" s="84">
        <v>17</v>
      </c>
      <c r="E99" s="84">
        <v>17</v>
      </c>
      <c r="F99" s="84">
        <v>35</v>
      </c>
      <c r="G99" s="15">
        <f t="shared" si="18"/>
        <v>205.88235294117646</v>
      </c>
      <c r="H99" s="16">
        <f t="shared" si="16"/>
        <v>205.88235294117646</v>
      </c>
      <c r="I99" s="50">
        <f t="shared" si="17"/>
        <v>89.743589743589752</v>
      </c>
      <c r="J99" s="74"/>
    </row>
    <row r="100" spans="1:10" ht="26.25" x14ac:dyDescent="0.25">
      <c r="A100" s="198"/>
      <c r="B100" s="29" t="s">
        <v>95</v>
      </c>
      <c r="C100" s="30">
        <f t="shared" ref="C100:D100" si="26">C99/C96</f>
        <v>6.8301225919439573E-2</v>
      </c>
      <c r="D100" s="30">
        <f t="shared" si="26"/>
        <v>3.406813627254509E-2</v>
      </c>
      <c r="E100" s="30">
        <f>E99/E96</f>
        <v>4.2500000000000003E-2</v>
      </c>
      <c r="F100" s="30">
        <f>F99/F96</f>
        <v>7.099391480730223E-2</v>
      </c>
      <c r="G100" s="15">
        <f t="shared" si="18"/>
        <v>167.04450542894642</v>
      </c>
      <c r="H100" s="16">
        <f t="shared" si="16"/>
        <v>208.38802052261065</v>
      </c>
      <c r="I100" s="50">
        <f t="shared" si="17"/>
        <v>103.9423727050502</v>
      </c>
      <c r="J100" s="74"/>
    </row>
    <row r="101" spans="1:10" ht="31.5" customHeight="1" x14ac:dyDescent="0.25">
      <c r="A101" s="198"/>
      <c r="B101" s="85" t="s">
        <v>96</v>
      </c>
      <c r="C101" s="86">
        <f t="shared" ref="C101:D101" si="27">C96*100000/C7</f>
        <v>2984.6845434112174</v>
      </c>
      <c r="D101" s="86">
        <f t="shared" si="27"/>
        <v>2552.1685761047465</v>
      </c>
      <c r="E101" s="86">
        <f>E96*100000/E7</f>
        <v>2034.2775771754057</v>
      </c>
      <c r="F101" s="86">
        <f>F96*100000/F7</f>
        <v>2514.792899408284</v>
      </c>
      <c r="G101" s="15">
        <f t="shared" si="18"/>
        <v>123.62093195266273</v>
      </c>
      <c r="H101" s="16">
        <f t="shared" si="16"/>
        <v>98.535532603668869</v>
      </c>
      <c r="I101" s="50">
        <f t="shared" si="17"/>
        <v>84.25657260697001</v>
      </c>
      <c r="J101" s="74"/>
    </row>
    <row r="102" spans="1:10" ht="15.75" thickBot="1" x14ac:dyDescent="0.3">
      <c r="A102" s="199"/>
      <c r="B102" s="20" t="s">
        <v>97</v>
      </c>
      <c r="C102" s="21">
        <v>49</v>
      </c>
      <c r="D102" s="87">
        <v>9</v>
      </c>
      <c r="E102" s="87">
        <v>9</v>
      </c>
      <c r="F102" s="87">
        <v>15</v>
      </c>
      <c r="G102" s="23">
        <f t="shared" si="18"/>
        <v>166.66666666666669</v>
      </c>
      <c r="H102" s="24">
        <f t="shared" si="16"/>
        <v>166.66666666666669</v>
      </c>
      <c r="I102" s="41">
        <f t="shared" si="17"/>
        <v>30.612244897959183</v>
      </c>
      <c r="J102" s="74"/>
    </row>
    <row r="103" spans="1:10" ht="27" thickBot="1" x14ac:dyDescent="0.3">
      <c r="A103" s="88">
        <v>16</v>
      </c>
      <c r="B103" s="89" t="s">
        <v>98</v>
      </c>
      <c r="C103" s="90">
        <v>18622.400000000001</v>
      </c>
      <c r="D103" s="90">
        <v>41601.199999999997</v>
      </c>
      <c r="E103" s="90">
        <v>54123.49</v>
      </c>
      <c r="F103" s="90">
        <v>50256.46</v>
      </c>
      <c r="G103" s="91">
        <f t="shared" si="18"/>
        <v>92.855172495343524</v>
      </c>
      <c r="H103" s="92">
        <f t="shared" si="16"/>
        <v>120.80531330826996</v>
      </c>
      <c r="I103" s="93">
        <f t="shared" si="17"/>
        <v>269.87101555116413</v>
      </c>
      <c r="J103" s="74"/>
    </row>
    <row r="104" spans="1:10" ht="42.75" customHeight="1" x14ac:dyDescent="0.25">
      <c r="A104" s="197">
        <v>17</v>
      </c>
      <c r="B104" s="42" t="s">
        <v>99</v>
      </c>
      <c r="C104" s="6">
        <v>10731.8</v>
      </c>
      <c r="D104" s="6">
        <v>5334.4</v>
      </c>
      <c r="E104" s="6">
        <v>6491.2</v>
      </c>
      <c r="F104" s="6">
        <v>6375.5</v>
      </c>
      <c r="G104" s="9">
        <f t="shared" si="18"/>
        <v>98.217586886862222</v>
      </c>
      <c r="H104" s="10">
        <f t="shared" si="16"/>
        <v>119.51672165566887</v>
      </c>
      <c r="I104" s="43">
        <f t="shared" si="17"/>
        <v>59.407555116569455</v>
      </c>
      <c r="J104" s="74"/>
    </row>
    <row r="105" spans="1:10" ht="39" customHeight="1" x14ac:dyDescent="0.25">
      <c r="A105" s="198"/>
      <c r="B105" s="52" t="s">
        <v>100</v>
      </c>
      <c r="C105" s="13">
        <v>0</v>
      </c>
      <c r="D105" s="13">
        <v>0</v>
      </c>
      <c r="E105" s="13">
        <v>0</v>
      </c>
      <c r="F105" s="13">
        <v>0</v>
      </c>
      <c r="G105" s="15" t="e">
        <f t="shared" si="18"/>
        <v>#DIV/0!</v>
      </c>
      <c r="H105" s="16" t="e">
        <f t="shared" si="16"/>
        <v>#DIV/0!</v>
      </c>
      <c r="I105" s="50" t="e">
        <f t="shared" si="17"/>
        <v>#DIV/0!</v>
      </c>
      <c r="J105" s="74"/>
    </row>
    <row r="106" spans="1:10" ht="40.5" customHeight="1" thickBot="1" x14ac:dyDescent="0.3">
      <c r="A106" s="199"/>
      <c r="B106" s="44" t="s">
        <v>101</v>
      </c>
      <c r="C106" s="33">
        <f t="shared" ref="C106:D106" si="28">C105/C104</f>
        <v>0</v>
      </c>
      <c r="D106" s="33">
        <f t="shared" si="28"/>
        <v>0</v>
      </c>
      <c r="E106" s="33">
        <f>E105/E104</f>
        <v>0</v>
      </c>
      <c r="F106" s="33">
        <f>F105/F104</f>
        <v>0</v>
      </c>
      <c r="G106" s="23" t="e">
        <f t="shared" si="18"/>
        <v>#DIV/0!</v>
      </c>
      <c r="H106" s="24" t="e">
        <f t="shared" si="16"/>
        <v>#DIV/0!</v>
      </c>
      <c r="I106" s="41" t="e">
        <f t="shared" si="17"/>
        <v>#DIV/0!</v>
      </c>
      <c r="J106" s="74"/>
    </row>
    <row r="107" spans="1:10" ht="39" x14ac:dyDescent="0.25">
      <c r="A107" s="197">
        <v>18</v>
      </c>
      <c r="B107" s="42" t="s">
        <v>102</v>
      </c>
      <c r="C107" s="6">
        <v>19131</v>
      </c>
      <c r="D107" s="35">
        <v>19552</v>
      </c>
      <c r="E107" s="38">
        <v>19663</v>
      </c>
      <c r="F107" s="8">
        <v>19604</v>
      </c>
      <c r="G107" s="9">
        <f t="shared" si="18"/>
        <v>99.699944057366636</v>
      </c>
      <c r="H107" s="10">
        <f t="shared" si="16"/>
        <v>100.2659574468085</v>
      </c>
      <c r="I107" s="43">
        <f t="shared" si="17"/>
        <v>102.4724269510219</v>
      </c>
      <c r="J107" s="130">
        <v>1</v>
      </c>
    </row>
    <row r="108" spans="1:10" ht="52.5" thickBot="1" x14ac:dyDescent="0.3">
      <c r="A108" s="199"/>
      <c r="B108" s="44" t="s">
        <v>103</v>
      </c>
      <c r="C108" s="94">
        <f t="shared" ref="C108:D108" si="29">C107/C7</f>
        <v>1</v>
      </c>
      <c r="D108" s="94">
        <f t="shared" si="29"/>
        <v>1</v>
      </c>
      <c r="E108" s="94">
        <f>E107/E7</f>
        <v>1</v>
      </c>
      <c r="F108" s="95">
        <f>F107/F7</f>
        <v>1</v>
      </c>
      <c r="G108" s="23">
        <f t="shared" si="18"/>
        <v>100</v>
      </c>
      <c r="H108" s="24">
        <f t="shared" si="16"/>
        <v>100</v>
      </c>
      <c r="I108" s="41">
        <f t="shared" si="17"/>
        <v>100</v>
      </c>
      <c r="J108" s="74"/>
    </row>
    <row r="109" spans="1:10" ht="39" x14ac:dyDescent="0.25">
      <c r="A109" s="197">
        <v>19</v>
      </c>
      <c r="B109" s="42" t="s">
        <v>104</v>
      </c>
      <c r="C109" s="6">
        <v>70.36</v>
      </c>
      <c r="D109" s="6">
        <v>70.36</v>
      </c>
      <c r="E109" s="6">
        <v>70.36</v>
      </c>
      <c r="F109" s="6">
        <v>70.36</v>
      </c>
      <c r="G109" s="9">
        <f t="shared" si="18"/>
        <v>100</v>
      </c>
      <c r="H109" s="10">
        <f t="shared" si="16"/>
        <v>100</v>
      </c>
      <c r="I109" s="43">
        <f t="shared" si="17"/>
        <v>100</v>
      </c>
      <c r="J109" s="74"/>
    </row>
    <row r="110" spans="1:10" ht="61.5" customHeight="1" x14ac:dyDescent="0.25">
      <c r="A110" s="198"/>
      <c r="B110" s="52" t="s">
        <v>105</v>
      </c>
      <c r="C110" s="13">
        <v>56.94</v>
      </c>
      <c r="D110" s="13">
        <v>42.3</v>
      </c>
      <c r="E110" s="13">
        <v>33.1</v>
      </c>
      <c r="F110" s="13">
        <v>33.1</v>
      </c>
      <c r="G110" s="15">
        <f t="shared" si="18"/>
        <v>100</v>
      </c>
      <c r="H110" s="16">
        <f t="shared" si="16"/>
        <v>78.250591016548469</v>
      </c>
      <c r="I110" s="50">
        <f t="shared" si="17"/>
        <v>58.131366350544432</v>
      </c>
      <c r="J110" s="74"/>
    </row>
    <row r="111" spans="1:10" ht="104.25" customHeight="1" thickBot="1" x14ac:dyDescent="0.3">
      <c r="A111" s="199"/>
      <c r="B111" s="44" t="s">
        <v>106</v>
      </c>
      <c r="C111" s="94">
        <f t="shared" ref="C111:D111" si="30">C110/C109</f>
        <v>0.80926662876634448</v>
      </c>
      <c r="D111" s="94">
        <f t="shared" si="30"/>
        <v>0.60119386014781118</v>
      </c>
      <c r="E111" s="94">
        <f>E110/E109</f>
        <v>0.47043774872086414</v>
      </c>
      <c r="F111" s="94">
        <f>F110/F109</f>
        <v>0.47043774872086414</v>
      </c>
      <c r="G111" s="23">
        <f t="shared" si="18"/>
        <v>100</v>
      </c>
      <c r="H111" s="24">
        <f t="shared" si="16"/>
        <v>78.250591016548469</v>
      </c>
      <c r="I111" s="41">
        <f t="shared" si="17"/>
        <v>58.131366350544432</v>
      </c>
      <c r="J111" s="74"/>
    </row>
    <row r="112" spans="1:10" x14ac:dyDescent="0.25">
      <c r="A112" s="197">
        <v>20</v>
      </c>
      <c r="B112" s="42" t="s">
        <v>107</v>
      </c>
      <c r="C112" s="6">
        <v>3329</v>
      </c>
      <c r="D112" s="6">
        <v>3809</v>
      </c>
      <c r="E112" s="6">
        <v>3809</v>
      </c>
      <c r="F112" s="6">
        <v>3809</v>
      </c>
      <c r="G112" s="9">
        <f t="shared" si="18"/>
        <v>100</v>
      </c>
      <c r="H112" s="10">
        <f t="shared" si="16"/>
        <v>100</v>
      </c>
      <c r="I112" s="43">
        <f t="shared" si="17"/>
        <v>114.41874436767799</v>
      </c>
      <c r="J112" s="74"/>
    </row>
    <row r="113" spans="1:10" ht="39" x14ac:dyDescent="0.25">
      <c r="A113" s="198"/>
      <c r="B113" s="52" t="s">
        <v>108</v>
      </c>
      <c r="C113" s="13">
        <v>1888.9</v>
      </c>
      <c r="D113" s="13">
        <v>2500</v>
      </c>
      <c r="E113" s="13">
        <v>2500</v>
      </c>
      <c r="F113" s="13">
        <v>2500</v>
      </c>
      <c r="G113" s="15">
        <f t="shared" si="18"/>
        <v>100</v>
      </c>
      <c r="H113" s="16">
        <f t="shared" si="16"/>
        <v>100</v>
      </c>
      <c r="I113" s="50">
        <f t="shared" si="17"/>
        <v>132.35216263433745</v>
      </c>
      <c r="J113" s="74"/>
    </row>
    <row r="114" spans="1:10" ht="52.5" thickBot="1" x14ac:dyDescent="0.3">
      <c r="A114" s="199"/>
      <c r="B114" s="44" t="s">
        <v>109</v>
      </c>
      <c r="C114" s="94">
        <v>0.4959044368600683</v>
      </c>
      <c r="D114" s="94">
        <v>0.65634024678393277</v>
      </c>
      <c r="E114" s="94">
        <f>E113/E112</f>
        <v>0.65634024678393277</v>
      </c>
      <c r="F114" s="94">
        <f>F113/F112</f>
        <v>0.65634024678393277</v>
      </c>
      <c r="G114" s="23">
        <f t="shared" si="18"/>
        <v>100</v>
      </c>
      <c r="H114" s="24">
        <f t="shared" si="16"/>
        <v>100</v>
      </c>
      <c r="I114" s="41">
        <f t="shared" si="17"/>
        <v>132.35216263433742</v>
      </c>
      <c r="J114" s="74"/>
    </row>
    <row r="115" spans="1:10" ht="39" x14ac:dyDescent="0.25">
      <c r="A115" s="197">
        <v>21</v>
      </c>
      <c r="B115" s="42" t="s">
        <v>110</v>
      </c>
      <c r="C115" s="6">
        <v>1752</v>
      </c>
      <c r="D115" s="6">
        <v>1698</v>
      </c>
      <c r="E115" s="106">
        <v>1794</v>
      </c>
      <c r="F115" s="106">
        <v>1794</v>
      </c>
      <c r="G115" s="9">
        <f t="shared" si="18"/>
        <v>100</v>
      </c>
      <c r="H115" s="10">
        <f t="shared" si="16"/>
        <v>105.65371024734982</v>
      </c>
      <c r="I115" s="43">
        <f t="shared" si="17"/>
        <v>102.39726027397261</v>
      </c>
      <c r="J115" s="74"/>
    </row>
    <row r="116" spans="1:10" x14ac:dyDescent="0.25">
      <c r="A116" s="198"/>
      <c r="B116" s="52" t="s">
        <v>111</v>
      </c>
      <c r="C116" s="13">
        <v>1097</v>
      </c>
      <c r="D116" s="13">
        <v>1273</v>
      </c>
      <c r="E116" s="118">
        <v>1294</v>
      </c>
      <c r="F116" s="13">
        <v>1294</v>
      </c>
      <c r="G116" s="15">
        <f t="shared" si="18"/>
        <v>100</v>
      </c>
      <c r="H116" s="16">
        <f t="shared" si="16"/>
        <v>101.64964650432051</v>
      </c>
      <c r="I116" s="50">
        <f t="shared" si="17"/>
        <v>117.95806745670009</v>
      </c>
      <c r="J116" s="74"/>
    </row>
    <row r="117" spans="1:10" ht="27" thickBot="1" x14ac:dyDescent="0.3">
      <c r="A117" s="199"/>
      <c r="B117" s="44" t="s">
        <v>112</v>
      </c>
      <c r="C117" s="94">
        <f t="shared" ref="C117:D117" si="31">C116/C115</f>
        <v>0.62614155251141557</v>
      </c>
      <c r="D117" s="94">
        <f t="shared" si="31"/>
        <v>0.74970553592461719</v>
      </c>
      <c r="E117" s="94">
        <f>E116/E115</f>
        <v>0.72129319955406912</v>
      </c>
      <c r="F117" s="94">
        <f>F116/F115</f>
        <v>0.72129319955406912</v>
      </c>
      <c r="G117" s="23">
        <f t="shared" si="18"/>
        <v>100</v>
      </c>
      <c r="H117" s="24">
        <f t="shared" si="16"/>
        <v>96.210200537534121</v>
      </c>
      <c r="I117" s="41">
        <f t="shared" si="17"/>
        <v>115.19650734901813</v>
      </c>
      <c r="J117" s="74"/>
    </row>
    <row r="118" spans="1:10" ht="42" customHeight="1" x14ac:dyDescent="0.25">
      <c r="A118" s="197">
        <v>22</v>
      </c>
      <c r="B118" s="42" t="s">
        <v>113</v>
      </c>
      <c r="C118" s="6">
        <v>59160</v>
      </c>
      <c r="D118" s="35">
        <v>152287</v>
      </c>
      <c r="E118" s="6">
        <v>41444</v>
      </c>
      <c r="F118" s="35">
        <v>175639</v>
      </c>
      <c r="G118" s="9">
        <f t="shared" si="18"/>
        <v>423.7983785348905</v>
      </c>
      <c r="H118" s="10">
        <f t="shared" si="16"/>
        <v>115.33420449545923</v>
      </c>
      <c r="I118" s="43">
        <f t="shared" si="17"/>
        <v>296.88810006761327</v>
      </c>
      <c r="J118" s="74"/>
    </row>
    <row r="119" spans="1:10" ht="39" x14ac:dyDescent="0.25">
      <c r="A119" s="198"/>
      <c r="B119" s="52" t="s">
        <v>114</v>
      </c>
      <c r="C119" s="13">
        <v>45465</v>
      </c>
      <c r="D119" s="96">
        <v>130048</v>
      </c>
      <c r="E119" s="13">
        <v>10000</v>
      </c>
      <c r="F119" s="96">
        <v>15785</v>
      </c>
      <c r="G119" s="15">
        <f t="shared" si="18"/>
        <v>157.85</v>
      </c>
      <c r="H119" s="16">
        <f t="shared" si="16"/>
        <v>12.137826033464567</v>
      </c>
      <c r="I119" s="50">
        <f t="shared" si="17"/>
        <v>34.719014626635875</v>
      </c>
      <c r="J119" s="74"/>
    </row>
    <row r="120" spans="1:10" ht="39.75" thickBot="1" x14ac:dyDescent="0.3">
      <c r="A120" s="199"/>
      <c r="B120" s="44" t="s">
        <v>115</v>
      </c>
      <c r="C120" s="94">
        <f t="shared" ref="C120:D120" si="32">C119/C7</f>
        <v>2.3765093304061469</v>
      </c>
      <c r="D120" s="94">
        <f t="shared" si="32"/>
        <v>6.6513911620294595</v>
      </c>
      <c r="E120" s="94">
        <f>E119/E7</f>
        <v>0.5085693942938514</v>
      </c>
      <c r="F120" s="94">
        <f>F119/F7</f>
        <v>0.80519281779228724</v>
      </c>
      <c r="G120" s="23">
        <f t="shared" si="18"/>
        <v>158.32506376249745</v>
      </c>
      <c r="H120" s="24">
        <f t="shared" si="16"/>
        <v>12.105630208442115</v>
      </c>
      <c r="I120" s="41">
        <f t="shared" si="17"/>
        <v>33.881323649365989</v>
      </c>
      <c r="J120" s="74"/>
    </row>
    <row r="121" spans="1:10" ht="48.75" customHeight="1" x14ac:dyDescent="0.25">
      <c r="A121" s="197">
        <v>23</v>
      </c>
      <c r="B121" s="42" t="s">
        <v>116</v>
      </c>
      <c r="C121" s="6">
        <v>3100</v>
      </c>
      <c r="D121" s="6">
        <v>6485</v>
      </c>
      <c r="E121" s="6">
        <v>6600</v>
      </c>
      <c r="F121" s="6">
        <v>6600</v>
      </c>
      <c r="G121" s="9">
        <f t="shared" si="18"/>
        <v>100</v>
      </c>
      <c r="H121" s="10">
        <f t="shared" si="16"/>
        <v>101.77332305319968</v>
      </c>
      <c r="I121" s="43">
        <f t="shared" si="17"/>
        <v>212.90322580645159</v>
      </c>
      <c r="J121" s="74"/>
    </row>
    <row r="122" spans="1:10" ht="39.75" thickBot="1" x14ac:dyDescent="0.3">
      <c r="A122" s="199"/>
      <c r="B122" s="44" t="s">
        <v>117</v>
      </c>
      <c r="C122" s="94">
        <f t="shared" ref="C122:D122" si="33">C121/C7</f>
        <v>0.16204066698029376</v>
      </c>
      <c r="D122" s="94">
        <f t="shared" si="33"/>
        <v>0.33167962356792147</v>
      </c>
      <c r="E122" s="94">
        <f>E121/E7</f>
        <v>0.33565580023394193</v>
      </c>
      <c r="F122" s="94">
        <f>F121/F7</f>
        <v>0.33666598653336055</v>
      </c>
      <c r="G122" s="23">
        <f t="shared" si="18"/>
        <v>100.30095898796165</v>
      </c>
      <c r="H122" s="24">
        <f t="shared" si="16"/>
        <v>101.50336728913285</v>
      </c>
      <c r="I122" s="41">
        <f t="shared" si="17"/>
        <v>207.76635446353939</v>
      </c>
      <c r="J122" s="74"/>
    </row>
    <row r="123" spans="1:10" x14ac:dyDescent="0.25">
      <c r="A123" s="97"/>
      <c r="B123" s="97"/>
      <c r="C123" s="98"/>
      <c r="D123" s="98"/>
      <c r="E123" s="99"/>
      <c r="F123" s="98"/>
      <c r="G123" s="98"/>
      <c r="H123" s="98"/>
      <c r="I123" s="98"/>
      <c r="J123" s="74"/>
    </row>
    <row r="124" spans="1:10" x14ac:dyDescent="0.25">
      <c r="A124" s="97"/>
      <c r="B124" s="97" t="s">
        <v>118</v>
      </c>
      <c r="C124" s="98"/>
      <c r="D124" s="98"/>
      <c r="E124" s="98"/>
      <c r="F124" s="98"/>
      <c r="G124" s="98"/>
      <c r="H124" s="98"/>
      <c r="I124" s="98"/>
      <c r="J124" s="74"/>
    </row>
    <row r="125" spans="1:10" x14ac:dyDescent="0.25">
      <c r="A125" s="97"/>
      <c r="B125" s="97" t="s">
        <v>119</v>
      </c>
      <c r="C125" s="98"/>
      <c r="D125" s="98"/>
      <c r="E125" s="98"/>
      <c r="F125" s="98"/>
      <c r="G125" s="98"/>
      <c r="H125" s="98"/>
      <c r="I125" s="98"/>
      <c r="J125" s="74"/>
    </row>
    <row r="126" spans="1:10" x14ac:dyDescent="0.25">
      <c r="A126" s="97"/>
      <c r="B126" s="97"/>
      <c r="C126" s="98"/>
      <c r="D126" s="98"/>
      <c r="E126" s="100"/>
      <c r="F126" s="100"/>
      <c r="G126" s="98"/>
      <c r="H126" s="98"/>
      <c r="I126" s="98"/>
      <c r="J126" s="74"/>
    </row>
    <row r="127" spans="1:10" x14ac:dyDescent="0.25">
      <c r="A127" s="97"/>
      <c r="B127" s="97"/>
      <c r="C127" s="98"/>
      <c r="D127" s="98"/>
      <c r="E127" s="98"/>
      <c r="F127" s="98"/>
      <c r="G127" s="98"/>
      <c r="H127" s="98"/>
      <c r="I127" s="98"/>
      <c r="J127" s="74"/>
    </row>
    <row r="128" spans="1:10" x14ac:dyDescent="0.25">
      <c r="A128" s="97"/>
      <c r="B128" s="97"/>
      <c r="C128" s="98"/>
      <c r="D128" s="98"/>
      <c r="E128" s="98"/>
      <c r="F128" s="98"/>
      <c r="G128" s="98"/>
      <c r="H128" s="98"/>
      <c r="I128" s="98"/>
      <c r="J128" s="74"/>
    </row>
    <row r="129" spans="1:10" x14ac:dyDescent="0.25">
      <c r="A129" s="97"/>
      <c r="B129" s="97"/>
      <c r="C129" s="98"/>
      <c r="D129" s="98"/>
      <c r="E129" s="98"/>
      <c r="F129" s="98"/>
      <c r="G129" s="98"/>
      <c r="H129" s="98"/>
      <c r="I129" s="98"/>
      <c r="J129" s="74"/>
    </row>
    <row r="130" spans="1:10" x14ac:dyDescent="0.25">
      <c r="A130" s="97"/>
      <c r="B130" s="97"/>
      <c r="C130" s="98"/>
      <c r="D130" s="98"/>
      <c r="E130" s="98"/>
      <c r="F130" s="98"/>
      <c r="G130" s="98"/>
      <c r="H130" s="98"/>
      <c r="I130" s="98"/>
      <c r="J130" s="74"/>
    </row>
    <row r="131" spans="1:10" x14ac:dyDescent="0.25">
      <c r="A131" s="97"/>
      <c r="B131" s="97"/>
      <c r="C131" s="98"/>
      <c r="D131" s="98"/>
      <c r="E131" s="98"/>
      <c r="F131" s="98"/>
      <c r="G131" s="98"/>
      <c r="H131" s="98"/>
      <c r="I131" s="98"/>
      <c r="J131" s="74"/>
    </row>
    <row r="132" spans="1:10" x14ac:dyDescent="0.25">
      <c r="A132" s="97"/>
      <c r="B132" s="97"/>
      <c r="C132" s="98"/>
      <c r="D132" s="98"/>
      <c r="E132" s="98"/>
      <c r="F132" s="98"/>
      <c r="G132" s="98"/>
      <c r="H132" s="98"/>
      <c r="I132" s="98"/>
      <c r="J132" s="74"/>
    </row>
    <row r="133" spans="1:10" x14ac:dyDescent="0.25">
      <c r="A133" s="97"/>
      <c r="B133" s="97"/>
      <c r="C133" s="98"/>
      <c r="D133" s="98"/>
      <c r="E133" s="98"/>
      <c r="F133" s="98"/>
      <c r="G133" s="98"/>
      <c r="H133" s="98"/>
      <c r="I133" s="98"/>
      <c r="J133" s="74"/>
    </row>
    <row r="134" spans="1:10" x14ac:dyDescent="0.25">
      <c r="A134" s="97"/>
      <c r="B134" s="97"/>
      <c r="C134" s="98"/>
      <c r="D134" s="98"/>
      <c r="E134" s="98"/>
      <c r="F134" s="98"/>
      <c r="G134" s="98"/>
      <c r="H134" s="98"/>
      <c r="I134" s="98"/>
      <c r="J134" s="74"/>
    </row>
    <row r="135" spans="1:10" x14ac:dyDescent="0.25">
      <c r="A135" s="97"/>
      <c r="B135" s="97"/>
      <c r="C135" s="98"/>
      <c r="D135" s="98"/>
      <c r="E135" s="98"/>
      <c r="F135" s="98"/>
      <c r="G135" s="98"/>
      <c r="H135" s="98"/>
      <c r="I135" s="98"/>
      <c r="J135" s="74"/>
    </row>
    <row r="136" spans="1:10" x14ac:dyDescent="0.25">
      <c r="A136" s="97"/>
      <c r="B136" s="97"/>
      <c r="C136" s="98"/>
      <c r="D136" s="98"/>
      <c r="E136" s="98"/>
      <c r="F136" s="98"/>
      <c r="G136" s="98"/>
      <c r="H136" s="98"/>
      <c r="I136" s="98"/>
      <c r="J136" s="74"/>
    </row>
    <row r="137" spans="1:10" x14ac:dyDescent="0.25">
      <c r="A137" s="97"/>
      <c r="B137" s="97"/>
      <c r="C137" s="98"/>
      <c r="D137" s="98"/>
      <c r="E137" s="98"/>
      <c r="F137" s="98"/>
      <c r="G137" s="98"/>
      <c r="H137" s="98"/>
      <c r="I137" s="98"/>
      <c r="J137" s="74"/>
    </row>
    <row r="138" spans="1:10" x14ac:dyDescent="0.25">
      <c r="A138" s="97"/>
      <c r="B138" s="97"/>
      <c r="C138" s="98"/>
      <c r="D138" s="98"/>
      <c r="E138" s="98"/>
      <c r="F138" s="98"/>
      <c r="G138" s="98"/>
      <c r="H138" s="98"/>
      <c r="I138" s="98"/>
      <c r="J138" s="74"/>
    </row>
    <row r="139" spans="1:10" x14ac:dyDescent="0.25">
      <c r="A139" s="97"/>
      <c r="B139" s="97"/>
      <c r="C139" s="98"/>
      <c r="D139" s="98"/>
      <c r="E139" s="98"/>
      <c r="F139" s="98"/>
      <c r="G139" s="98"/>
      <c r="H139" s="98"/>
      <c r="I139" s="98"/>
      <c r="J139" s="74"/>
    </row>
    <row r="140" spans="1:10" x14ac:dyDescent="0.25">
      <c r="A140" s="97"/>
      <c r="B140" s="97"/>
      <c r="C140" s="98"/>
      <c r="D140" s="98"/>
      <c r="E140" s="98"/>
      <c r="F140" s="98"/>
      <c r="G140" s="98"/>
      <c r="H140" s="98"/>
      <c r="I140" s="98"/>
      <c r="J140" s="74"/>
    </row>
    <row r="141" spans="1:10" x14ac:dyDescent="0.25">
      <c r="A141" s="97"/>
      <c r="B141" s="97"/>
      <c r="C141" s="98"/>
      <c r="D141" s="98"/>
      <c r="E141" s="98"/>
      <c r="F141" s="98"/>
      <c r="G141" s="98"/>
      <c r="H141" s="98"/>
      <c r="I141" s="98"/>
      <c r="J141" s="74"/>
    </row>
    <row r="142" spans="1:10" x14ac:dyDescent="0.25">
      <c r="A142" s="97"/>
      <c r="B142" s="97"/>
      <c r="C142" s="98"/>
      <c r="D142" s="98"/>
      <c r="E142" s="98"/>
      <c r="F142" s="98"/>
      <c r="G142" s="98"/>
      <c r="H142" s="98"/>
      <c r="I142" s="98"/>
      <c r="J142" s="74"/>
    </row>
    <row r="143" spans="1:10" x14ac:dyDescent="0.25">
      <c r="A143" s="97"/>
      <c r="B143" s="97"/>
      <c r="C143" s="98"/>
      <c r="D143" s="98"/>
      <c r="E143" s="98"/>
      <c r="F143" s="98"/>
      <c r="G143" s="98"/>
      <c r="H143" s="98"/>
      <c r="I143" s="98"/>
      <c r="J143" s="74"/>
    </row>
    <row r="144" spans="1:10" x14ac:dyDescent="0.25">
      <c r="A144" s="97"/>
      <c r="B144" s="97"/>
      <c r="C144" s="98"/>
      <c r="D144" s="98"/>
      <c r="E144" s="98"/>
      <c r="F144" s="98"/>
      <c r="G144" s="98"/>
      <c r="H144" s="98"/>
      <c r="I144" s="98"/>
      <c r="J144" s="74"/>
    </row>
    <row r="145" spans="1:10" x14ac:dyDescent="0.25">
      <c r="A145" s="97"/>
      <c r="B145" s="97"/>
      <c r="C145" s="98"/>
      <c r="D145" s="98"/>
      <c r="E145" s="98"/>
      <c r="F145" s="98"/>
      <c r="G145" s="98"/>
      <c r="H145" s="98"/>
      <c r="I145" s="98"/>
      <c r="J145" s="74"/>
    </row>
    <row r="146" spans="1:10" x14ac:dyDescent="0.25">
      <c r="A146" s="97"/>
      <c r="B146" s="97"/>
      <c r="C146" s="98"/>
      <c r="D146" s="98"/>
      <c r="E146" s="98"/>
      <c r="F146" s="98"/>
      <c r="G146" s="98"/>
      <c r="H146" s="98"/>
      <c r="I146" s="98"/>
      <c r="J146" s="74"/>
    </row>
    <row r="147" spans="1:10" x14ac:dyDescent="0.25">
      <c r="A147" s="97"/>
      <c r="B147" s="97"/>
      <c r="C147" s="98"/>
      <c r="D147" s="98"/>
      <c r="E147" s="98"/>
      <c r="F147" s="98"/>
      <c r="G147" s="98"/>
      <c r="H147" s="98"/>
      <c r="I147" s="98"/>
      <c r="J147" s="74"/>
    </row>
    <row r="148" spans="1:10" x14ac:dyDescent="0.25">
      <c r="A148" s="97"/>
      <c r="B148" s="97"/>
      <c r="C148" s="98"/>
      <c r="D148" s="98"/>
      <c r="E148" s="98"/>
      <c r="F148" s="98"/>
      <c r="G148" s="98"/>
      <c r="H148" s="98"/>
      <c r="I148" s="98"/>
      <c r="J148" s="74"/>
    </row>
    <row r="149" spans="1:10" x14ac:dyDescent="0.25">
      <c r="A149" s="97"/>
      <c r="B149" s="97"/>
      <c r="C149" s="98"/>
      <c r="D149" s="98"/>
      <c r="E149" s="98"/>
      <c r="F149" s="98"/>
      <c r="G149" s="98"/>
      <c r="H149" s="98"/>
      <c r="I149" s="98"/>
      <c r="J149" s="74"/>
    </row>
    <row r="150" spans="1:10" x14ac:dyDescent="0.25">
      <c r="A150" s="97"/>
      <c r="B150" s="97"/>
      <c r="C150" s="98"/>
      <c r="D150" s="98"/>
      <c r="E150" s="98"/>
      <c r="F150" s="98"/>
      <c r="G150" s="98"/>
      <c r="H150" s="98"/>
      <c r="I150" s="98"/>
      <c r="J150" s="74"/>
    </row>
    <row r="151" spans="1:10" x14ac:dyDescent="0.25">
      <c r="A151" s="97"/>
      <c r="B151" s="97"/>
      <c r="C151" s="98"/>
      <c r="D151" s="98"/>
      <c r="E151" s="98"/>
      <c r="F151" s="98"/>
      <c r="G151" s="98"/>
      <c r="H151" s="98"/>
      <c r="I151" s="98"/>
      <c r="J151" s="74"/>
    </row>
    <row r="152" spans="1:10" x14ac:dyDescent="0.25">
      <c r="A152" s="97"/>
      <c r="B152" s="97"/>
      <c r="C152" s="98"/>
      <c r="D152" s="98"/>
      <c r="E152" s="98"/>
      <c r="F152" s="98"/>
      <c r="G152" s="98"/>
      <c r="H152" s="98"/>
      <c r="I152" s="98"/>
      <c r="J152" s="74"/>
    </row>
    <row r="153" spans="1:10" x14ac:dyDescent="0.25">
      <c r="A153" s="97"/>
      <c r="B153" s="97"/>
      <c r="C153" s="98"/>
      <c r="D153" s="98"/>
      <c r="E153" s="98"/>
      <c r="F153" s="98"/>
      <c r="G153" s="98"/>
      <c r="H153" s="98"/>
      <c r="I153" s="98"/>
      <c r="J153" s="74"/>
    </row>
    <row r="154" spans="1:10" x14ac:dyDescent="0.25">
      <c r="A154" s="97"/>
      <c r="B154" s="97"/>
      <c r="C154" s="98"/>
      <c r="D154" s="98"/>
      <c r="E154" s="98"/>
      <c r="F154" s="98"/>
      <c r="G154" s="98"/>
      <c r="H154" s="98"/>
      <c r="I154" s="98"/>
      <c r="J154" s="74"/>
    </row>
    <row r="155" spans="1:10" x14ac:dyDescent="0.25">
      <c r="A155" s="97"/>
      <c r="B155" s="97"/>
      <c r="C155" s="98"/>
      <c r="D155" s="98"/>
      <c r="E155" s="98"/>
      <c r="F155" s="98"/>
      <c r="G155" s="98"/>
      <c r="H155" s="98"/>
      <c r="I155" s="98"/>
      <c r="J155" s="74"/>
    </row>
    <row r="156" spans="1:10" x14ac:dyDescent="0.25">
      <c r="A156" s="97"/>
      <c r="B156" s="97"/>
      <c r="C156" s="98"/>
      <c r="D156" s="98"/>
      <c r="E156" s="98"/>
      <c r="F156" s="98"/>
      <c r="G156" s="98"/>
      <c r="H156" s="98"/>
      <c r="I156" s="98"/>
      <c r="J156" s="74"/>
    </row>
    <row r="157" spans="1:10" x14ac:dyDescent="0.25">
      <c r="A157" s="97"/>
      <c r="B157" s="97"/>
      <c r="C157" s="98"/>
      <c r="D157" s="98"/>
      <c r="E157" s="98"/>
      <c r="F157" s="98"/>
      <c r="G157" s="98"/>
      <c r="H157" s="98"/>
      <c r="I157" s="98"/>
      <c r="J157" s="74"/>
    </row>
    <row r="158" spans="1:10" x14ac:dyDescent="0.25">
      <c r="A158" s="97"/>
      <c r="B158" s="97"/>
      <c r="C158" s="98"/>
      <c r="D158" s="98"/>
      <c r="E158" s="98"/>
      <c r="F158" s="98"/>
      <c r="G158" s="98"/>
      <c r="H158" s="98"/>
      <c r="I158" s="98"/>
      <c r="J158" s="74"/>
    </row>
    <row r="159" spans="1:10" x14ac:dyDescent="0.25">
      <c r="A159" s="97"/>
      <c r="B159" s="97"/>
      <c r="C159" s="98"/>
      <c r="D159" s="98"/>
      <c r="E159" s="98"/>
      <c r="F159" s="98"/>
      <c r="G159" s="98"/>
      <c r="H159" s="98"/>
      <c r="I159" s="98"/>
      <c r="J159" s="74"/>
    </row>
    <row r="160" spans="1:10" x14ac:dyDescent="0.25">
      <c r="A160" s="97"/>
      <c r="B160" s="97"/>
      <c r="C160" s="98"/>
      <c r="D160" s="98"/>
      <c r="E160" s="98"/>
      <c r="F160" s="98"/>
      <c r="G160" s="98"/>
      <c r="H160" s="98"/>
      <c r="I160" s="98"/>
      <c r="J160" s="74"/>
    </row>
    <row r="161" spans="1:10" x14ac:dyDescent="0.25">
      <c r="A161" s="97"/>
      <c r="B161" s="97"/>
      <c r="C161" s="98"/>
      <c r="D161" s="98"/>
      <c r="E161" s="98"/>
      <c r="F161" s="98"/>
      <c r="G161" s="98"/>
      <c r="H161" s="98"/>
      <c r="I161" s="98"/>
      <c r="J161" s="74"/>
    </row>
    <row r="162" spans="1:10" x14ac:dyDescent="0.25">
      <c r="A162" s="97"/>
      <c r="B162" s="97"/>
      <c r="C162" s="98"/>
      <c r="D162" s="98"/>
      <c r="E162" s="98"/>
      <c r="F162" s="98"/>
      <c r="G162" s="98"/>
      <c r="H162" s="98"/>
      <c r="I162" s="98"/>
      <c r="J162" s="74"/>
    </row>
    <row r="163" spans="1:10" x14ac:dyDescent="0.25">
      <c r="A163" s="97"/>
      <c r="B163" s="97"/>
      <c r="C163" s="98"/>
      <c r="D163" s="98"/>
      <c r="E163" s="98"/>
      <c r="F163" s="98"/>
      <c r="G163" s="98"/>
      <c r="H163" s="98"/>
      <c r="I163" s="98"/>
      <c r="J163" s="74"/>
    </row>
    <row r="164" spans="1:10" x14ac:dyDescent="0.25">
      <c r="A164" s="97"/>
      <c r="B164" s="97"/>
      <c r="C164" s="98"/>
      <c r="D164" s="98"/>
      <c r="E164" s="98"/>
      <c r="F164" s="98"/>
      <c r="G164" s="98"/>
      <c r="H164" s="98"/>
      <c r="I164" s="98"/>
      <c r="J164" s="74"/>
    </row>
    <row r="165" spans="1:10" x14ac:dyDescent="0.25">
      <c r="A165" s="97"/>
      <c r="B165" s="97"/>
      <c r="C165" s="98"/>
      <c r="D165" s="98"/>
      <c r="E165" s="98"/>
      <c r="F165" s="98"/>
      <c r="G165" s="98"/>
      <c r="H165" s="98"/>
      <c r="I165" s="98"/>
      <c r="J165" s="74"/>
    </row>
    <row r="166" spans="1:10" x14ac:dyDescent="0.25">
      <c r="A166" s="97"/>
      <c r="B166" s="97"/>
      <c r="C166" s="98"/>
      <c r="D166" s="98"/>
      <c r="E166" s="98"/>
      <c r="F166" s="98"/>
      <c r="G166" s="98"/>
      <c r="H166" s="98"/>
      <c r="I166" s="98"/>
      <c r="J166" s="74"/>
    </row>
    <row r="167" spans="1:10" x14ac:dyDescent="0.25">
      <c r="A167" s="97"/>
      <c r="B167" s="97"/>
      <c r="C167" s="98"/>
      <c r="D167" s="98"/>
      <c r="E167" s="98"/>
      <c r="F167" s="98"/>
      <c r="G167" s="98"/>
      <c r="H167" s="98"/>
      <c r="I167" s="98"/>
      <c r="J167" s="74"/>
    </row>
    <row r="168" spans="1:10" x14ac:dyDescent="0.25">
      <c r="A168" s="97"/>
      <c r="B168" s="97"/>
      <c r="C168" s="98"/>
      <c r="D168" s="98"/>
      <c r="E168" s="98"/>
      <c r="F168" s="98"/>
      <c r="G168" s="98"/>
      <c r="H168" s="98"/>
      <c r="I168" s="98"/>
      <c r="J168" s="74"/>
    </row>
    <row r="169" spans="1:10" x14ac:dyDescent="0.25">
      <c r="A169" s="97"/>
      <c r="B169" s="97"/>
      <c r="C169" s="98"/>
      <c r="D169" s="98"/>
      <c r="E169" s="98"/>
      <c r="F169" s="98"/>
      <c r="G169" s="98"/>
      <c r="H169" s="98"/>
      <c r="I169" s="98"/>
      <c r="J169" s="74"/>
    </row>
    <row r="170" spans="1:10" x14ac:dyDescent="0.25">
      <c r="A170" s="97"/>
      <c r="B170" s="97"/>
      <c r="C170" s="98"/>
      <c r="D170" s="98"/>
      <c r="E170" s="98"/>
      <c r="F170" s="98"/>
      <c r="G170" s="98"/>
      <c r="H170" s="98"/>
      <c r="I170" s="98"/>
      <c r="J170" s="74"/>
    </row>
    <row r="171" spans="1:10" x14ac:dyDescent="0.25">
      <c r="A171" s="97"/>
      <c r="B171" s="97"/>
      <c r="C171" s="98"/>
      <c r="D171" s="98"/>
      <c r="E171" s="98"/>
      <c r="F171" s="98"/>
      <c r="G171" s="98"/>
      <c r="H171" s="98"/>
      <c r="I171" s="98"/>
      <c r="J171" s="74"/>
    </row>
    <row r="172" spans="1:10" x14ac:dyDescent="0.25">
      <c r="A172" s="97"/>
      <c r="B172" s="97"/>
      <c r="C172" s="98"/>
      <c r="D172" s="98"/>
      <c r="E172" s="98"/>
      <c r="F172" s="98"/>
      <c r="G172" s="98"/>
      <c r="H172" s="98"/>
      <c r="I172" s="98"/>
      <c r="J172" s="74"/>
    </row>
    <row r="173" spans="1:10" x14ac:dyDescent="0.25">
      <c r="A173" s="97"/>
      <c r="B173" s="97"/>
      <c r="C173" s="98"/>
      <c r="D173" s="98"/>
      <c r="E173" s="98"/>
      <c r="F173" s="98"/>
      <c r="G173" s="98"/>
      <c r="H173" s="98"/>
      <c r="I173" s="98"/>
      <c r="J173" s="74"/>
    </row>
    <row r="174" spans="1:10" x14ac:dyDescent="0.25">
      <c r="A174" s="97"/>
      <c r="B174" s="97"/>
      <c r="C174" s="98"/>
      <c r="D174" s="98"/>
      <c r="E174" s="98"/>
      <c r="F174" s="98"/>
      <c r="G174" s="98"/>
      <c r="H174" s="98"/>
      <c r="I174" s="98"/>
      <c r="J174" s="74"/>
    </row>
    <row r="175" spans="1:10" x14ac:dyDescent="0.25">
      <c r="A175" s="97"/>
      <c r="B175" s="97"/>
      <c r="C175" s="98"/>
      <c r="D175" s="98"/>
      <c r="E175" s="98"/>
      <c r="F175" s="98"/>
      <c r="G175" s="98"/>
      <c r="H175" s="98"/>
      <c r="I175" s="98"/>
      <c r="J175" s="74"/>
    </row>
    <row r="176" spans="1:10" x14ac:dyDescent="0.25">
      <c r="A176" s="97"/>
      <c r="B176" s="97"/>
      <c r="C176" s="98"/>
      <c r="D176" s="98"/>
      <c r="E176" s="98"/>
      <c r="F176" s="98"/>
      <c r="G176" s="98"/>
      <c r="H176" s="98"/>
      <c r="I176" s="98"/>
      <c r="J176" s="74"/>
    </row>
    <row r="177" spans="1:10" x14ac:dyDescent="0.25">
      <c r="A177" s="97"/>
      <c r="B177" s="97"/>
      <c r="C177" s="98"/>
      <c r="D177" s="98"/>
      <c r="E177" s="98"/>
      <c r="F177" s="98"/>
      <c r="G177" s="98"/>
      <c r="H177" s="98"/>
      <c r="I177" s="98"/>
      <c r="J177" s="74"/>
    </row>
    <row r="178" spans="1:10" x14ac:dyDescent="0.25">
      <c r="A178" s="97"/>
      <c r="B178" s="97"/>
      <c r="C178" s="98"/>
      <c r="D178" s="98"/>
      <c r="E178" s="98"/>
      <c r="F178" s="98"/>
      <c r="G178" s="98"/>
      <c r="H178" s="98"/>
      <c r="I178" s="98"/>
      <c r="J178" s="74"/>
    </row>
    <row r="179" spans="1:10" x14ac:dyDescent="0.25">
      <c r="A179" s="97"/>
      <c r="B179" s="97"/>
      <c r="C179" s="98"/>
      <c r="D179" s="98"/>
      <c r="E179" s="98"/>
      <c r="F179" s="98"/>
      <c r="G179" s="98"/>
      <c r="H179" s="98"/>
      <c r="I179" s="98"/>
      <c r="J179" s="74"/>
    </row>
    <row r="180" spans="1:10" x14ac:dyDescent="0.25">
      <c r="A180" s="97"/>
      <c r="B180" s="97"/>
      <c r="C180" s="98"/>
      <c r="D180" s="98"/>
      <c r="E180" s="98"/>
      <c r="F180" s="98"/>
      <c r="G180" s="98"/>
      <c r="H180" s="98"/>
      <c r="I180" s="98"/>
      <c r="J180" s="74"/>
    </row>
    <row r="181" spans="1:10" x14ac:dyDescent="0.25">
      <c r="A181" s="97"/>
      <c r="B181" s="97"/>
      <c r="C181" s="98"/>
      <c r="D181" s="98"/>
      <c r="E181" s="98"/>
      <c r="F181" s="98"/>
      <c r="G181" s="98"/>
      <c r="H181" s="98"/>
      <c r="I181" s="98"/>
      <c r="J181" s="74"/>
    </row>
    <row r="182" spans="1:10" x14ac:dyDescent="0.25">
      <c r="A182" s="97"/>
      <c r="B182" s="97"/>
      <c r="C182" s="98"/>
      <c r="D182" s="98"/>
      <c r="E182" s="98"/>
      <c r="F182" s="98"/>
      <c r="G182" s="98"/>
      <c r="H182" s="98"/>
      <c r="I182" s="98"/>
      <c r="J182" s="74"/>
    </row>
    <row r="183" spans="1:10" x14ac:dyDescent="0.25">
      <c r="A183" s="97"/>
      <c r="B183" s="97"/>
      <c r="C183" s="98"/>
      <c r="D183" s="98"/>
      <c r="E183" s="98"/>
      <c r="F183" s="98"/>
      <c r="G183" s="98"/>
      <c r="H183" s="98"/>
      <c r="I183" s="98"/>
      <c r="J183" s="74"/>
    </row>
    <row r="184" spans="1:10" x14ac:dyDescent="0.25">
      <c r="A184" s="97"/>
      <c r="B184" s="97"/>
      <c r="C184" s="98"/>
      <c r="D184" s="98"/>
      <c r="E184" s="98"/>
      <c r="F184" s="98"/>
      <c r="G184" s="98"/>
      <c r="H184" s="98"/>
      <c r="I184" s="98"/>
      <c r="J184" s="74"/>
    </row>
    <row r="185" spans="1:10" x14ac:dyDescent="0.25">
      <c r="A185" s="97"/>
      <c r="B185" s="97"/>
      <c r="C185" s="98"/>
      <c r="D185" s="98"/>
      <c r="E185" s="98"/>
      <c r="F185" s="98"/>
      <c r="G185" s="98"/>
      <c r="H185" s="98"/>
      <c r="I185" s="98"/>
      <c r="J185" s="74"/>
    </row>
    <row r="186" spans="1:10" x14ac:dyDescent="0.25">
      <c r="A186" s="97"/>
      <c r="B186" s="97"/>
      <c r="C186" s="98"/>
      <c r="D186" s="98"/>
      <c r="E186" s="98"/>
      <c r="F186" s="98"/>
      <c r="G186" s="98"/>
      <c r="H186" s="98"/>
      <c r="I186" s="98"/>
      <c r="J186" s="74"/>
    </row>
    <row r="187" spans="1:10" x14ac:dyDescent="0.25">
      <c r="A187" s="97"/>
      <c r="B187" s="97"/>
      <c r="C187" s="98"/>
      <c r="D187" s="98"/>
      <c r="E187" s="98"/>
      <c r="F187" s="98"/>
      <c r="G187" s="98"/>
      <c r="H187" s="98"/>
      <c r="I187" s="98"/>
      <c r="J187" s="74"/>
    </row>
    <row r="188" spans="1:10" x14ac:dyDescent="0.25">
      <c r="A188" s="97"/>
      <c r="B188" s="97"/>
      <c r="C188" s="98"/>
      <c r="D188" s="98"/>
      <c r="E188" s="98"/>
      <c r="F188" s="98"/>
      <c r="G188" s="98"/>
      <c r="H188" s="98"/>
      <c r="I188" s="98"/>
      <c r="J188" s="74"/>
    </row>
    <row r="189" spans="1:10" x14ac:dyDescent="0.25">
      <c r="A189" s="97"/>
      <c r="B189" s="97"/>
      <c r="C189" s="98"/>
      <c r="D189" s="98"/>
      <c r="E189" s="98"/>
      <c r="F189" s="98"/>
      <c r="G189" s="98"/>
      <c r="H189" s="98"/>
      <c r="I189" s="98"/>
      <c r="J189" s="74"/>
    </row>
    <row r="190" spans="1:10" x14ac:dyDescent="0.25">
      <c r="A190" s="97"/>
      <c r="B190" s="97"/>
      <c r="C190" s="98"/>
      <c r="D190" s="98"/>
      <c r="E190" s="98"/>
      <c r="F190" s="98"/>
      <c r="G190" s="98"/>
      <c r="H190" s="98"/>
      <c r="I190" s="98"/>
      <c r="J190" s="74"/>
    </row>
    <row r="191" spans="1:10" x14ac:dyDescent="0.25">
      <c r="A191" s="97"/>
      <c r="B191" s="97"/>
      <c r="C191" s="98"/>
      <c r="D191" s="98"/>
      <c r="E191" s="98"/>
      <c r="F191" s="98"/>
      <c r="G191" s="98"/>
      <c r="H191" s="98"/>
      <c r="I191" s="98"/>
      <c r="J191" s="74"/>
    </row>
    <row r="192" spans="1:10" x14ac:dyDescent="0.25">
      <c r="A192" s="97"/>
      <c r="B192" s="97"/>
      <c r="C192" s="98"/>
      <c r="D192" s="98"/>
      <c r="E192" s="98"/>
      <c r="F192" s="98"/>
      <c r="G192" s="98"/>
      <c r="H192" s="98"/>
      <c r="I192" s="98"/>
      <c r="J192" s="74"/>
    </row>
    <row r="193" spans="1:10" x14ac:dyDescent="0.25">
      <c r="A193" s="97"/>
      <c r="B193" s="97"/>
      <c r="C193" s="98"/>
      <c r="D193" s="98"/>
      <c r="E193" s="98"/>
      <c r="F193" s="98"/>
      <c r="G193" s="98"/>
      <c r="H193" s="98"/>
      <c r="I193" s="98"/>
      <c r="J193" s="74"/>
    </row>
    <row r="194" spans="1:10" x14ac:dyDescent="0.25">
      <c r="A194" s="97"/>
      <c r="B194" s="97"/>
      <c r="C194" s="98"/>
      <c r="D194" s="98"/>
      <c r="E194" s="98"/>
      <c r="F194" s="98"/>
      <c r="G194" s="98"/>
      <c r="H194" s="98"/>
      <c r="I194" s="98"/>
      <c r="J194" s="74"/>
    </row>
    <row r="195" spans="1:10" x14ac:dyDescent="0.25">
      <c r="A195" s="97"/>
      <c r="B195" s="97"/>
      <c r="C195" s="98"/>
      <c r="D195" s="98"/>
      <c r="E195" s="98"/>
      <c r="F195" s="98"/>
      <c r="G195" s="98"/>
      <c r="H195" s="98"/>
      <c r="I195" s="98"/>
      <c r="J195" s="74"/>
    </row>
    <row r="196" spans="1:10" x14ac:dyDescent="0.25">
      <c r="A196" s="97"/>
      <c r="B196" s="97"/>
      <c r="C196" s="98"/>
      <c r="D196" s="98"/>
      <c r="E196" s="98"/>
      <c r="F196" s="98"/>
      <c r="G196" s="98"/>
      <c r="H196" s="98"/>
      <c r="I196" s="98"/>
      <c r="J196" s="74"/>
    </row>
    <row r="197" spans="1:10" x14ac:dyDescent="0.25">
      <c r="A197" s="97"/>
      <c r="B197" s="97"/>
      <c r="C197" s="98"/>
      <c r="D197" s="98"/>
      <c r="E197" s="98"/>
      <c r="F197" s="98"/>
      <c r="G197" s="98"/>
      <c r="H197" s="98"/>
      <c r="I197" s="98"/>
      <c r="J197" s="74"/>
    </row>
    <row r="198" spans="1:10" x14ac:dyDescent="0.25">
      <c r="A198" s="97"/>
      <c r="B198" s="97"/>
      <c r="C198" s="98"/>
      <c r="D198" s="98"/>
      <c r="E198" s="98"/>
      <c r="F198" s="98"/>
      <c r="G198" s="98"/>
      <c r="H198" s="98"/>
      <c r="I198" s="98"/>
      <c r="J198" s="74"/>
    </row>
    <row r="199" spans="1:10" x14ac:dyDescent="0.25">
      <c r="A199" s="97"/>
      <c r="B199" s="97"/>
      <c r="C199" s="98"/>
      <c r="D199" s="98"/>
      <c r="E199" s="98"/>
      <c r="F199" s="98"/>
      <c r="G199" s="98"/>
      <c r="H199" s="98"/>
      <c r="I199" s="98"/>
      <c r="J199" s="74"/>
    </row>
    <row r="200" spans="1:10" x14ac:dyDescent="0.25">
      <c r="A200" s="97"/>
      <c r="B200" s="97"/>
      <c r="C200" s="98"/>
      <c r="D200" s="98"/>
      <c r="E200" s="98"/>
      <c r="F200" s="98"/>
      <c r="G200" s="98"/>
      <c r="H200" s="98"/>
      <c r="I200" s="98"/>
      <c r="J200" s="74"/>
    </row>
    <row r="201" spans="1:10" x14ac:dyDescent="0.25">
      <c r="A201" s="97"/>
      <c r="B201" s="97"/>
      <c r="C201" s="98"/>
      <c r="D201" s="98"/>
      <c r="E201" s="98"/>
      <c r="F201" s="98"/>
      <c r="G201" s="98"/>
      <c r="H201" s="98"/>
      <c r="I201" s="98"/>
      <c r="J201" s="74"/>
    </row>
    <row r="202" spans="1:10" x14ac:dyDescent="0.25">
      <c r="A202" s="97"/>
      <c r="B202" s="97"/>
      <c r="C202" s="98"/>
      <c r="D202" s="98"/>
      <c r="E202" s="98"/>
      <c r="F202" s="98"/>
      <c r="G202" s="98"/>
      <c r="H202" s="98"/>
      <c r="I202" s="98"/>
      <c r="J202" s="74"/>
    </row>
    <row r="203" spans="1:10" x14ac:dyDescent="0.25">
      <c r="A203" s="97"/>
      <c r="B203" s="97"/>
      <c r="C203" s="98"/>
      <c r="D203" s="98"/>
      <c r="E203" s="98"/>
      <c r="F203" s="98"/>
      <c r="G203" s="98"/>
      <c r="H203" s="98"/>
      <c r="I203" s="98"/>
      <c r="J203" s="74"/>
    </row>
    <row r="204" spans="1:10" x14ac:dyDescent="0.25">
      <c r="A204" s="97"/>
      <c r="B204" s="97"/>
      <c r="C204" s="98"/>
      <c r="D204" s="98"/>
      <c r="E204" s="98"/>
      <c r="F204" s="98"/>
      <c r="G204" s="98"/>
      <c r="H204" s="98"/>
      <c r="I204" s="98"/>
      <c r="J204" s="74"/>
    </row>
    <row r="205" spans="1:10" x14ac:dyDescent="0.25">
      <c r="A205" s="97"/>
      <c r="B205" s="97"/>
      <c r="C205" s="98"/>
      <c r="D205" s="98"/>
      <c r="E205" s="98"/>
      <c r="F205" s="98"/>
      <c r="G205" s="98"/>
      <c r="H205" s="98"/>
      <c r="I205" s="98"/>
      <c r="J205" s="74"/>
    </row>
    <row r="206" spans="1:10" x14ac:dyDescent="0.25">
      <c r="A206" s="97"/>
      <c r="B206" s="97"/>
      <c r="C206" s="98"/>
      <c r="D206" s="98"/>
      <c r="E206" s="98"/>
      <c r="F206" s="98"/>
      <c r="G206" s="98"/>
      <c r="H206" s="98"/>
      <c r="I206" s="98"/>
      <c r="J206" s="74"/>
    </row>
    <row r="207" spans="1:10" x14ac:dyDescent="0.25">
      <c r="A207" s="97"/>
      <c r="B207" s="97"/>
      <c r="C207" s="98"/>
      <c r="D207" s="98"/>
      <c r="E207" s="98"/>
      <c r="F207" s="98"/>
      <c r="G207" s="98"/>
      <c r="H207" s="98"/>
      <c r="I207" s="98"/>
      <c r="J207" s="74"/>
    </row>
    <row r="208" spans="1:10" x14ac:dyDescent="0.25">
      <c r="A208" s="97"/>
      <c r="B208" s="97"/>
      <c r="C208" s="98"/>
      <c r="D208" s="98"/>
      <c r="E208" s="98"/>
      <c r="F208" s="98"/>
      <c r="G208" s="98"/>
      <c r="H208" s="98"/>
      <c r="I208" s="98"/>
      <c r="J208" s="74"/>
    </row>
    <row r="209" spans="1:10" x14ac:dyDescent="0.25">
      <c r="A209" s="97"/>
      <c r="B209" s="97"/>
      <c r="C209" s="98"/>
      <c r="D209" s="98"/>
      <c r="E209" s="98"/>
      <c r="F209" s="98"/>
      <c r="G209" s="98"/>
      <c r="H209" s="98"/>
      <c r="I209" s="98"/>
      <c r="J209" s="74"/>
    </row>
    <row r="210" spans="1:10" x14ac:dyDescent="0.25">
      <c r="A210" s="97"/>
      <c r="B210" s="97"/>
      <c r="C210" s="98"/>
      <c r="D210" s="98"/>
      <c r="E210" s="98"/>
      <c r="F210" s="98"/>
      <c r="G210" s="98"/>
      <c r="H210" s="98"/>
      <c r="I210" s="98"/>
      <c r="J210" s="74"/>
    </row>
    <row r="211" spans="1:10" x14ac:dyDescent="0.25">
      <c r="A211" s="97"/>
      <c r="B211" s="97"/>
      <c r="C211" s="98"/>
      <c r="D211" s="98"/>
      <c r="E211" s="98"/>
      <c r="F211" s="98"/>
      <c r="G211" s="98"/>
      <c r="H211" s="98"/>
      <c r="I211" s="98"/>
      <c r="J211" s="74"/>
    </row>
    <row r="212" spans="1:10" x14ac:dyDescent="0.25">
      <c r="A212" s="97"/>
      <c r="B212" s="97"/>
      <c r="C212" s="98"/>
      <c r="D212" s="98"/>
      <c r="E212" s="98"/>
      <c r="F212" s="98"/>
      <c r="G212" s="98"/>
      <c r="H212" s="98"/>
      <c r="I212" s="98"/>
      <c r="J212" s="74"/>
    </row>
    <row r="213" spans="1:10" x14ac:dyDescent="0.25">
      <c r="A213" s="97"/>
      <c r="B213" s="97"/>
      <c r="C213" s="98"/>
      <c r="D213" s="98"/>
      <c r="E213" s="98"/>
      <c r="F213" s="98"/>
      <c r="G213" s="98"/>
      <c r="H213" s="98"/>
      <c r="I213" s="98"/>
      <c r="J213" s="74"/>
    </row>
    <row r="214" spans="1:10" x14ac:dyDescent="0.25">
      <c r="A214" s="97"/>
      <c r="B214" s="97"/>
      <c r="C214" s="98"/>
      <c r="D214" s="98"/>
      <c r="E214" s="98"/>
      <c r="F214" s="98"/>
      <c r="G214" s="98"/>
      <c r="H214" s="98"/>
      <c r="I214" s="98"/>
      <c r="J214" s="74"/>
    </row>
    <row r="215" spans="1:10" x14ac:dyDescent="0.25">
      <c r="A215" s="97"/>
      <c r="B215" s="97"/>
      <c r="C215" s="98"/>
      <c r="D215" s="98"/>
      <c r="E215" s="98"/>
      <c r="F215" s="98"/>
      <c r="G215" s="98"/>
      <c r="H215" s="98"/>
      <c r="I215" s="98"/>
      <c r="J215" s="74"/>
    </row>
    <row r="216" spans="1:10" x14ac:dyDescent="0.25">
      <c r="A216" s="97"/>
      <c r="B216" s="97"/>
      <c r="C216" s="98"/>
      <c r="D216" s="98"/>
      <c r="E216" s="98"/>
      <c r="F216" s="98"/>
      <c r="G216" s="98"/>
      <c r="H216" s="98"/>
      <c r="I216" s="98"/>
      <c r="J216" s="74"/>
    </row>
    <row r="217" spans="1:10" x14ac:dyDescent="0.25">
      <c r="A217" s="97"/>
      <c r="B217" s="97"/>
      <c r="C217" s="98"/>
      <c r="D217" s="98"/>
      <c r="E217" s="98"/>
      <c r="F217" s="98"/>
      <c r="G217" s="98"/>
      <c r="H217" s="98"/>
      <c r="I217" s="98"/>
      <c r="J217" s="74"/>
    </row>
    <row r="218" spans="1:10" x14ac:dyDescent="0.25">
      <c r="A218" s="97"/>
      <c r="B218" s="97"/>
      <c r="C218" s="98"/>
      <c r="D218" s="98"/>
      <c r="E218" s="98"/>
      <c r="F218" s="98"/>
      <c r="G218" s="98"/>
      <c r="H218" s="98"/>
      <c r="I218" s="98"/>
      <c r="J218" s="74"/>
    </row>
    <row r="219" spans="1:10" x14ac:dyDescent="0.25">
      <c r="A219" s="97"/>
      <c r="B219" s="97"/>
      <c r="C219" s="98"/>
      <c r="D219" s="98"/>
      <c r="E219" s="98"/>
      <c r="F219" s="98"/>
      <c r="G219" s="98"/>
      <c r="H219" s="98"/>
      <c r="I219" s="98"/>
      <c r="J219" s="74"/>
    </row>
    <row r="220" spans="1:10" x14ac:dyDescent="0.25">
      <c r="A220" s="97"/>
      <c r="B220" s="97"/>
      <c r="C220" s="98"/>
      <c r="D220" s="98"/>
      <c r="E220" s="98"/>
      <c r="F220" s="98"/>
      <c r="G220" s="98"/>
      <c r="H220" s="98"/>
      <c r="I220" s="98"/>
      <c r="J220" s="74"/>
    </row>
    <row r="221" spans="1:10" x14ac:dyDescent="0.25">
      <c r="A221" s="97"/>
      <c r="B221" s="97"/>
      <c r="C221" s="98"/>
      <c r="D221" s="98"/>
      <c r="E221" s="98"/>
      <c r="F221" s="98"/>
      <c r="G221" s="98"/>
      <c r="H221" s="98"/>
      <c r="I221" s="98"/>
      <c r="J221" s="74"/>
    </row>
    <row r="222" spans="1:10" x14ac:dyDescent="0.25">
      <c r="A222" s="97"/>
      <c r="B222" s="97"/>
      <c r="C222" s="98"/>
      <c r="D222" s="98"/>
      <c r="E222" s="98"/>
      <c r="F222" s="98"/>
      <c r="G222" s="98"/>
      <c r="H222" s="98"/>
      <c r="I222" s="98"/>
      <c r="J222" s="74"/>
    </row>
    <row r="223" spans="1:10" x14ac:dyDescent="0.25">
      <c r="A223" s="97"/>
      <c r="B223" s="97"/>
      <c r="C223" s="98"/>
      <c r="D223" s="98"/>
      <c r="E223" s="98"/>
      <c r="F223" s="98"/>
      <c r="G223" s="98"/>
      <c r="H223" s="98"/>
      <c r="I223" s="98"/>
      <c r="J223" s="74"/>
    </row>
    <row r="224" spans="1:10" x14ac:dyDescent="0.25">
      <c r="A224" s="97"/>
      <c r="B224" s="97"/>
      <c r="C224" s="98"/>
      <c r="D224" s="98"/>
      <c r="E224" s="98"/>
      <c r="F224" s="98"/>
      <c r="G224" s="98"/>
      <c r="H224" s="98"/>
      <c r="I224" s="98"/>
      <c r="J224" s="74"/>
    </row>
    <row r="225" spans="1:10" x14ac:dyDescent="0.25">
      <c r="A225" s="97"/>
      <c r="B225" s="97"/>
      <c r="C225" s="98"/>
      <c r="D225" s="98"/>
      <c r="E225" s="98"/>
      <c r="F225" s="98"/>
      <c r="G225" s="98"/>
      <c r="H225" s="98"/>
      <c r="I225" s="98"/>
      <c r="J225" s="74"/>
    </row>
    <row r="226" spans="1:10" x14ac:dyDescent="0.25">
      <c r="A226" s="97"/>
      <c r="B226" s="97"/>
      <c r="C226" s="98"/>
      <c r="D226" s="98"/>
      <c r="E226" s="98"/>
      <c r="F226" s="98"/>
      <c r="G226" s="98"/>
      <c r="H226" s="98"/>
      <c r="I226" s="98"/>
      <c r="J226" s="74"/>
    </row>
    <row r="227" spans="1:10" x14ac:dyDescent="0.25">
      <c r="A227" s="97"/>
      <c r="B227" s="97"/>
      <c r="C227" s="98"/>
      <c r="D227" s="98"/>
      <c r="E227" s="98"/>
      <c r="F227" s="98"/>
      <c r="G227" s="98"/>
      <c r="H227" s="98"/>
      <c r="I227" s="98"/>
      <c r="J227" s="74"/>
    </row>
    <row r="228" spans="1:10" x14ac:dyDescent="0.25">
      <c r="A228" s="97"/>
      <c r="B228" s="97"/>
      <c r="C228" s="98"/>
      <c r="D228" s="98"/>
      <c r="E228" s="98"/>
      <c r="F228" s="98"/>
      <c r="G228" s="98"/>
      <c r="H228" s="98"/>
      <c r="I228" s="98"/>
      <c r="J228" s="74"/>
    </row>
    <row r="229" spans="1:10" x14ac:dyDescent="0.25">
      <c r="A229" s="97"/>
      <c r="B229" s="97"/>
      <c r="C229" s="98"/>
      <c r="D229" s="98"/>
      <c r="E229" s="98"/>
      <c r="F229" s="98"/>
      <c r="G229" s="98"/>
      <c r="H229" s="98"/>
      <c r="I229" s="98"/>
      <c r="J229" s="74"/>
    </row>
    <row r="230" spans="1:10" x14ac:dyDescent="0.25">
      <c r="A230" s="97"/>
      <c r="B230" s="97"/>
      <c r="C230" s="98"/>
      <c r="D230" s="98"/>
      <c r="E230" s="98"/>
      <c r="F230" s="98"/>
      <c r="G230" s="98"/>
      <c r="H230" s="98"/>
      <c r="I230" s="98"/>
      <c r="J230" s="74"/>
    </row>
    <row r="231" spans="1:10" x14ac:dyDescent="0.25">
      <c r="A231" s="97"/>
      <c r="B231" s="97"/>
      <c r="C231" s="98"/>
      <c r="D231" s="98"/>
      <c r="E231" s="98"/>
      <c r="F231" s="98"/>
      <c r="G231" s="98"/>
      <c r="H231" s="98"/>
      <c r="I231" s="98"/>
      <c r="J231" s="74"/>
    </row>
    <row r="232" spans="1:10" x14ac:dyDescent="0.25">
      <c r="A232" s="97"/>
      <c r="B232" s="97"/>
      <c r="C232" s="98"/>
      <c r="D232" s="98"/>
      <c r="E232" s="98"/>
      <c r="F232" s="98"/>
      <c r="G232" s="98"/>
      <c r="H232" s="98"/>
      <c r="I232" s="98"/>
      <c r="J232" s="74"/>
    </row>
    <row r="233" spans="1:10" x14ac:dyDescent="0.25">
      <c r="A233" s="97"/>
      <c r="B233" s="97"/>
      <c r="C233" s="98"/>
      <c r="D233" s="98"/>
      <c r="E233" s="98"/>
      <c r="F233" s="98"/>
      <c r="G233" s="98"/>
      <c r="H233" s="98"/>
      <c r="I233" s="98"/>
      <c r="J233" s="74"/>
    </row>
    <row r="234" spans="1:10" x14ac:dyDescent="0.25">
      <c r="A234" s="97"/>
      <c r="B234" s="97"/>
      <c r="C234" s="98"/>
      <c r="D234" s="98"/>
      <c r="E234" s="98"/>
      <c r="F234" s="98"/>
      <c r="G234" s="98"/>
      <c r="H234" s="98"/>
      <c r="I234" s="98"/>
      <c r="J234" s="74"/>
    </row>
    <row r="235" spans="1:10" x14ac:dyDescent="0.25">
      <c r="A235" s="97"/>
      <c r="B235" s="97"/>
      <c r="C235" s="98"/>
      <c r="D235" s="98"/>
      <c r="E235" s="98"/>
      <c r="F235" s="98"/>
      <c r="G235" s="98"/>
      <c r="H235" s="98"/>
      <c r="I235" s="98"/>
      <c r="J235" s="74"/>
    </row>
    <row r="236" spans="1:10" x14ac:dyDescent="0.25">
      <c r="A236" s="97"/>
      <c r="B236" s="97"/>
      <c r="C236" s="98"/>
      <c r="D236" s="98"/>
      <c r="E236" s="98"/>
      <c r="F236" s="98"/>
      <c r="G236" s="98"/>
      <c r="H236" s="98"/>
      <c r="I236" s="98"/>
      <c r="J236" s="74"/>
    </row>
    <row r="237" spans="1:10" x14ac:dyDescent="0.25">
      <c r="A237" s="97"/>
      <c r="B237" s="97"/>
      <c r="C237" s="98"/>
      <c r="D237" s="98"/>
      <c r="E237" s="98"/>
      <c r="F237" s="98"/>
      <c r="G237" s="98"/>
      <c r="H237" s="98"/>
      <c r="I237" s="98"/>
      <c r="J237" s="74"/>
    </row>
    <row r="238" spans="1:10" x14ac:dyDescent="0.25">
      <c r="A238" s="97"/>
      <c r="B238" s="97"/>
      <c r="C238" s="98"/>
      <c r="D238" s="98"/>
      <c r="E238" s="98"/>
      <c r="F238" s="98"/>
      <c r="G238" s="98"/>
      <c r="H238" s="98"/>
      <c r="I238" s="98"/>
      <c r="J238" s="74"/>
    </row>
    <row r="239" spans="1:10" x14ac:dyDescent="0.25">
      <c r="A239" s="97"/>
      <c r="B239" s="97"/>
      <c r="C239" s="98"/>
      <c r="D239" s="98"/>
      <c r="E239" s="98"/>
      <c r="F239" s="98"/>
      <c r="G239" s="98"/>
      <c r="H239" s="98"/>
      <c r="I239" s="98"/>
      <c r="J239" s="74"/>
    </row>
    <row r="240" spans="1:10" x14ac:dyDescent="0.25">
      <c r="A240" s="97"/>
      <c r="B240" s="97"/>
      <c r="C240" s="98"/>
      <c r="D240" s="98"/>
      <c r="E240" s="98"/>
      <c r="F240" s="98"/>
      <c r="G240" s="98"/>
      <c r="H240" s="98"/>
      <c r="I240" s="98"/>
      <c r="J240" s="74"/>
    </row>
    <row r="241" spans="1:10" x14ac:dyDescent="0.25">
      <c r="A241" s="97"/>
      <c r="B241" s="97"/>
      <c r="C241" s="98"/>
      <c r="D241" s="98"/>
      <c r="E241" s="98"/>
      <c r="F241" s="98"/>
      <c r="G241" s="98"/>
      <c r="H241" s="98"/>
      <c r="I241" s="98"/>
      <c r="J241" s="74"/>
    </row>
    <row r="242" spans="1:10" x14ac:dyDescent="0.25">
      <c r="A242" s="97"/>
      <c r="B242" s="97"/>
      <c r="C242" s="98"/>
      <c r="D242" s="98"/>
      <c r="E242" s="98"/>
      <c r="F242" s="98"/>
      <c r="G242" s="98"/>
      <c r="H242" s="98"/>
      <c r="I242" s="98"/>
      <c r="J242" s="74"/>
    </row>
    <row r="243" spans="1:10" x14ac:dyDescent="0.25">
      <c r="A243" s="97"/>
      <c r="B243" s="97"/>
      <c r="C243" s="98"/>
      <c r="D243" s="98"/>
      <c r="E243" s="98"/>
      <c r="F243" s="98"/>
      <c r="G243" s="98"/>
      <c r="H243" s="98"/>
      <c r="I243" s="98"/>
      <c r="J243" s="74"/>
    </row>
    <row r="244" spans="1:10" x14ac:dyDescent="0.25">
      <c r="A244" s="97"/>
      <c r="B244" s="97"/>
      <c r="C244" s="98"/>
      <c r="D244" s="98"/>
      <c r="E244" s="98"/>
      <c r="F244" s="98"/>
      <c r="G244" s="98"/>
      <c r="H244" s="98"/>
      <c r="I244" s="98"/>
      <c r="J244" s="74"/>
    </row>
    <row r="245" spans="1:10" x14ac:dyDescent="0.25">
      <c r="A245" s="97"/>
      <c r="B245" s="97"/>
      <c r="C245" s="98"/>
      <c r="D245" s="98"/>
      <c r="E245" s="98"/>
      <c r="F245" s="98"/>
      <c r="G245" s="98"/>
      <c r="H245" s="98"/>
      <c r="I245" s="98"/>
      <c r="J245" s="74"/>
    </row>
    <row r="246" spans="1:10" x14ac:dyDescent="0.25">
      <c r="A246" s="97"/>
      <c r="B246" s="97"/>
      <c r="C246" s="98"/>
      <c r="D246" s="98"/>
      <c r="E246" s="98"/>
      <c r="F246" s="98"/>
      <c r="G246" s="98"/>
      <c r="H246" s="98"/>
      <c r="I246" s="98"/>
      <c r="J246" s="74"/>
    </row>
    <row r="247" spans="1:10" x14ac:dyDescent="0.25">
      <c r="A247" s="97"/>
      <c r="B247" s="97"/>
      <c r="C247" s="98"/>
      <c r="D247" s="98"/>
      <c r="E247" s="98"/>
      <c r="F247" s="98"/>
      <c r="G247" s="98"/>
      <c r="H247" s="98"/>
      <c r="I247" s="98"/>
      <c r="J247" s="74"/>
    </row>
    <row r="248" spans="1:10" x14ac:dyDescent="0.25">
      <c r="A248" s="97"/>
      <c r="B248" s="97"/>
      <c r="C248" s="98"/>
      <c r="D248" s="98"/>
      <c r="E248" s="98"/>
      <c r="F248" s="98"/>
      <c r="G248" s="98"/>
      <c r="H248" s="98"/>
      <c r="I248" s="98"/>
      <c r="J248" s="74"/>
    </row>
    <row r="249" spans="1:10" x14ac:dyDescent="0.25">
      <c r="A249" s="97"/>
      <c r="B249" s="97"/>
      <c r="C249" s="98"/>
      <c r="D249" s="98"/>
      <c r="E249" s="98"/>
      <c r="F249" s="98"/>
      <c r="G249" s="98"/>
      <c r="H249" s="98"/>
      <c r="I249" s="98"/>
      <c r="J249" s="74"/>
    </row>
    <row r="250" spans="1:10" x14ac:dyDescent="0.25">
      <c r="A250" s="97"/>
      <c r="B250" s="97"/>
      <c r="C250" s="98"/>
      <c r="D250" s="98"/>
      <c r="E250" s="98"/>
      <c r="F250" s="98"/>
      <c r="G250" s="98"/>
      <c r="H250" s="98"/>
      <c r="I250" s="98"/>
      <c r="J250" s="74"/>
    </row>
    <row r="251" spans="1:10" x14ac:dyDescent="0.25">
      <c r="A251" s="97"/>
      <c r="B251" s="97"/>
      <c r="C251" s="98"/>
      <c r="D251" s="98"/>
      <c r="E251" s="98"/>
      <c r="F251" s="98"/>
      <c r="G251" s="98"/>
      <c r="H251" s="98"/>
      <c r="I251" s="98"/>
      <c r="J251" s="74"/>
    </row>
    <row r="252" spans="1:10" x14ac:dyDescent="0.25">
      <c r="A252" s="97"/>
      <c r="B252" s="97"/>
      <c r="C252" s="98"/>
      <c r="D252" s="98"/>
      <c r="E252" s="98"/>
      <c r="F252" s="98"/>
      <c r="G252" s="98"/>
      <c r="H252" s="98"/>
      <c r="I252" s="98"/>
      <c r="J252" s="74"/>
    </row>
    <row r="253" spans="1:10" x14ac:dyDescent="0.25">
      <c r="A253" s="97"/>
      <c r="B253" s="97"/>
      <c r="C253" s="98"/>
      <c r="D253" s="98"/>
      <c r="E253" s="98"/>
      <c r="F253" s="98"/>
      <c r="G253" s="98"/>
      <c r="H253" s="98"/>
      <c r="I253" s="98"/>
      <c r="J253" s="74"/>
    </row>
    <row r="254" spans="1:10" x14ac:dyDescent="0.25">
      <c r="A254" s="97"/>
      <c r="B254" s="97"/>
      <c r="C254" s="98"/>
      <c r="D254" s="98"/>
      <c r="E254" s="98"/>
      <c r="F254" s="98"/>
      <c r="G254" s="98"/>
      <c r="H254" s="98"/>
      <c r="I254" s="98"/>
      <c r="J254" s="74"/>
    </row>
    <row r="255" spans="1:10" x14ac:dyDescent="0.25">
      <c r="A255" s="97"/>
      <c r="B255" s="97"/>
      <c r="C255" s="98"/>
      <c r="D255" s="98"/>
      <c r="E255" s="98"/>
      <c r="F255" s="98"/>
      <c r="G255" s="98"/>
      <c r="H255" s="98"/>
      <c r="I255" s="98"/>
      <c r="J255" s="74"/>
    </row>
    <row r="256" spans="1:10" x14ac:dyDescent="0.25">
      <c r="A256" s="97"/>
      <c r="B256" s="97"/>
      <c r="C256" s="98"/>
      <c r="D256" s="98"/>
      <c r="E256" s="98"/>
      <c r="F256" s="98"/>
      <c r="G256" s="98"/>
      <c r="H256" s="98"/>
      <c r="I256" s="98"/>
      <c r="J256" s="74"/>
    </row>
    <row r="257" spans="1:10" x14ac:dyDescent="0.25">
      <c r="A257" s="97"/>
      <c r="B257" s="97"/>
      <c r="C257" s="98"/>
      <c r="D257" s="98"/>
      <c r="E257" s="98"/>
      <c r="F257" s="98"/>
      <c r="G257" s="98"/>
      <c r="H257" s="98"/>
      <c r="I257" s="98"/>
      <c r="J257" s="74"/>
    </row>
    <row r="258" spans="1:10" x14ac:dyDescent="0.25">
      <c r="A258" s="97"/>
      <c r="B258" s="97"/>
      <c r="C258" s="98"/>
      <c r="D258" s="98"/>
      <c r="E258" s="98"/>
      <c r="F258" s="98"/>
      <c r="G258" s="98"/>
      <c r="H258" s="98"/>
      <c r="I258" s="98"/>
      <c r="J258" s="74"/>
    </row>
    <row r="259" spans="1:10" x14ac:dyDescent="0.25">
      <c r="A259" s="97"/>
      <c r="B259" s="97"/>
      <c r="C259" s="98"/>
      <c r="D259" s="98"/>
      <c r="E259" s="98"/>
      <c r="F259" s="98"/>
      <c r="G259" s="98"/>
      <c r="H259" s="98"/>
      <c r="I259" s="74"/>
      <c r="J259" s="74"/>
    </row>
    <row r="260" spans="1:10" x14ac:dyDescent="0.25">
      <c r="A260" s="97"/>
      <c r="B260" s="97"/>
      <c r="C260" s="98"/>
      <c r="D260" s="98"/>
      <c r="E260" s="98"/>
      <c r="F260" s="98"/>
      <c r="G260" s="98"/>
      <c r="H260" s="98"/>
      <c r="I260" s="74"/>
      <c r="J260" s="74"/>
    </row>
    <row r="261" spans="1:10" x14ac:dyDescent="0.25">
      <c r="A261" s="97"/>
      <c r="B261" s="97"/>
      <c r="C261" s="98"/>
      <c r="D261" s="98"/>
      <c r="E261" s="98"/>
      <c r="F261" s="98"/>
      <c r="G261" s="98"/>
      <c r="H261" s="98"/>
      <c r="I261" s="74"/>
      <c r="J261" s="74"/>
    </row>
    <row r="262" spans="1:10" x14ac:dyDescent="0.25">
      <c r="A262" s="97"/>
      <c r="B262" s="97"/>
      <c r="C262" s="98"/>
      <c r="D262" s="98"/>
      <c r="E262" s="98"/>
      <c r="F262" s="98"/>
      <c r="G262" s="98"/>
      <c r="H262" s="98"/>
      <c r="I262" s="74"/>
      <c r="J262" s="74"/>
    </row>
    <row r="263" spans="1:10" x14ac:dyDescent="0.25">
      <c r="A263" s="97"/>
      <c r="B263" s="97"/>
      <c r="C263" s="98"/>
      <c r="D263" s="98"/>
      <c r="E263" s="98"/>
      <c r="F263" s="98"/>
      <c r="G263" s="98"/>
      <c r="H263" s="98"/>
      <c r="I263" s="74"/>
      <c r="J263" s="74"/>
    </row>
    <row r="264" spans="1:10" x14ac:dyDescent="0.25">
      <c r="A264" s="97"/>
      <c r="B264" s="97"/>
      <c r="C264" s="98"/>
      <c r="D264" s="98"/>
      <c r="E264" s="98"/>
      <c r="F264" s="98"/>
      <c r="G264" s="98"/>
      <c r="H264" s="98"/>
      <c r="I264" s="74"/>
      <c r="J264" s="74"/>
    </row>
    <row r="265" spans="1:10" x14ac:dyDescent="0.25">
      <c r="A265" s="97"/>
      <c r="B265" s="97"/>
      <c r="C265" s="98"/>
      <c r="D265" s="98"/>
      <c r="E265" s="98"/>
      <c r="F265" s="98"/>
      <c r="G265" s="98"/>
      <c r="H265" s="98"/>
      <c r="I265" s="74"/>
      <c r="J265" s="74"/>
    </row>
    <row r="266" spans="1:10" x14ac:dyDescent="0.25">
      <c r="A266" s="97"/>
      <c r="B266" s="97"/>
      <c r="C266" s="98"/>
      <c r="D266" s="98"/>
      <c r="E266" s="98"/>
      <c r="F266" s="98"/>
      <c r="G266" s="98"/>
      <c r="H266" s="98"/>
      <c r="I266" s="74"/>
      <c r="J266" s="74"/>
    </row>
    <row r="267" spans="1:10" x14ac:dyDescent="0.25">
      <c r="A267" s="97"/>
      <c r="B267" s="97"/>
      <c r="C267" s="98"/>
      <c r="D267" s="98"/>
      <c r="E267" s="98"/>
      <c r="F267" s="98"/>
      <c r="G267" s="98"/>
      <c r="H267" s="98"/>
      <c r="I267" s="74"/>
      <c r="J267" s="74"/>
    </row>
    <row r="268" spans="1:10" x14ac:dyDescent="0.25">
      <c r="A268" s="97"/>
      <c r="B268" s="97"/>
      <c r="C268" s="98"/>
      <c r="D268" s="98"/>
      <c r="E268" s="98"/>
      <c r="F268" s="98"/>
      <c r="G268" s="98"/>
      <c r="H268" s="98"/>
      <c r="I268" s="74"/>
      <c r="J268" s="74"/>
    </row>
    <row r="269" spans="1:10" x14ac:dyDescent="0.25">
      <c r="A269" s="97"/>
      <c r="B269" s="97"/>
      <c r="C269" s="98"/>
      <c r="D269" s="98"/>
      <c r="E269" s="98"/>
      <c r="F269" s="98"/>
      <c r="G269" s="98"/>
      <c r="H269" s="98"/>
      <c r="I269" s="74"/>
      <c r="J269" s="74"/>
    </row>
    <row r="270" spans="1:10" x14ac:dyDescent="0.25">
      <c r="A270" s="97"/>
      <c r="B270" s="97"/>
      <c r="C270" s="98"/>
      <c r="D270" s="98"/>
      <c r="E270" s="98"/>
      <c r="F270" s="98"/>
      <c r="G270" s="98"/>
      <c r="H270" s="98"/>
      <c r="I270" s="74"/>
      <c r="J270" s="74"/>
    </row>
    <row r="271" spans="1:10" x14ac:dyDescent="0.25">
      <c r="A271" s="97"/>
      <c r="B271" s="97"/>
      <c r="C271" s="98"/>
      <c r="D271" s="98"/>
      <c r="E271" s="98"/>
      <c r="F271" s="98"/>
      <c r="G271" s="98"/>
      <c r="H271" s="98"/>
      <c r="I271" s="74"/>
      <c r="J271" s="74"/>
    </row>
    <row r="272" spans="1:10" x14ac:dyDescent="0.25">
      <c r="A272" s="97"/>
      <c r="B272" s="97"/>
      <c r="C272" s="97"/>
      <c r="D272" s="97"/>
      <c r="E272" s="97"/>
      <c r="F272" s="97"/>
      <c r="G272" s="98"/>
      <c r="H272" s="98"/>
      <c r="I272" s="74"/>
      <c r="J272" s="74"/>
    </row>
    <row r="273" spans="1:10" x14ac:dyDescent="0.25">
      <c r="A273" s="97"/>
      <c r="B273" s="97"/>
      <c r="C273" s="97"/>
      <c r="D273" s="97"/>
      <c r="E273" s="97"/>
      <c r="F273" s="97"/>
      <c r="G273" s="98"/>
      <c r="H273" s="98"/>
      <c r="I273" s="74"/>
      <c r="J273" s="74"/>
    </row>
    <row r="274" spans="1:10" x14ac:dyDescent="0.25">
      <c r="A274" s="97"/>
      <c r="B274" s="97"/>
      <c r="C274" s="97"/>
      <c r="D274" s="97"/>
      <c r="E274" s="97"/>
      <c r="F274" s="97"/>
      <c r="G274" s="98"/>
      <c r="H274" s="98"/>
      <c r="I274" s="74"/>
      <c r="J274" s="74"/>
    </row>
    <row r="275" spans="1:10" x14ac:dyDescent="0.25">
      <c r="A275" s="97"/>
      <c r="B275" s="97"/>
      <c r="C275" s="97"/>
      <c r="D275" s="97"/>
      <c r="E275" s="97"/>
      <c r="F275" s="97"/>
      <c r="G275" s="98"/>
      <c r="H275" s="98"/>
      <c r="I275" s="74"/>
      <c r="J275" s="74"/>
    </row>
    <row r="276" spans="1:10" x14ac:dyDescent="0.25">
      <c r="A276" s="97"/>
      <c r="B276" s="97"/>
      <c r="C276" s="97"/>
      <c r="D276" s="97"/>
      <c r="E276" s="97"/>
      <c r="F276" s="97"/>
      <c r="G276" s="98"/>
      <c r="H276" s="98"/>
      <c r="I276" s="74"/>
      <c r="J276" s="74"/>
    </row>
    <row r="277" spans="1:10" x14ac:dyDescent="0.25">
      <c r="A277" s="97"/>
      <c r="B277" s="97"/>
      <c r="C277" s="97"/>
      <c r="D277" s="97"/>
      <c r="E277" s="97"/>
      <c r="F277" s="97"/>
      <c r="G277" s="98"/>
      <c r="H277" s="98"/>
      <c r="I277" s="74"/>
      <c r="J277" s="74"/>
    </row>
    <row r="278" spans="1:10" x14ac:dyDescent="0.25">
      <c r="A278" s="97"/>
      <c r="B278" s="97"/>
      <c r="C278" s="97"/>
      <c r="D278" s="97"/>
      <c r="E278" s="97"/>
      <c r="F278" s="97"/>
      <c r="G278" s="98"/>
      <c r="H278" s="98"/>
      <c r="I278" s="74"/>
      <c r="J278" s="74"/>
    </row>
    <row r="279" spans="1:10" x14ac:dyDescent="0.25">
      <c r="A279" s="97"/>
      <c r="B279" s="97"/>
      <c r="C279" s="97"/>
      <c r="D279" s="97"/>
      <c r="E279" s="97"/>
      <c r="F279" s="97"/>
      <c r="G279" s="98"/>
      <c r="H279" s="98"/>
      <c r="I279" s="74"/>
      <c r="J279" s="74"/>
    </row>
    <row r="280" spans="1:10" x14ac:dyDescent="0.25">
      <c r="A280" s="97"/>
      <c r="B280" s="97"/>
      <c r="C280" s="97"/>
      <c r="D280" s="97"/>
      <c r="E280" s="97"/>
      <c r="F280" s="97"/>
      <c r="G280" s="98"/>
      <c r="H280" s="98"/>
      <c r="I280" s="74"/>
      <c r="J280" s="74"/>
    </row>
    <row r="281" spans="1:10" x14ac:dyDescent="0.25">
      <c r="A281" s="97"/>
      <c r="B281" s="97"/>
      <c r="C281" s="97"/>
      <c r="D281" s="97"/>
      <c r="E281" s="97"/>
      <c r="F281" s="97"/>
      <c r="G281" s="98"/>
      <c r="H281" s="98"/>
      <c r="I281" s="74"/>
      <c r="J281" s="74"/>
    </row>
  </sheetData>
  <mergeCells count="31">
    <mergeCell ref="A115:A117"/>
    <mergeCell ref="A118:A120"/>
    <mergeCell ref="A121:A122"/>
    <mergeCell ref="A94:A95"/>
    <mergeCell ref="A96:A102"/>
    <mergeCell ref="A104:A106"/>
    <mergeCell ref="A107:A108"/>
    <mergeCell ref="A109:A111"/>
    <mergeCell ref="A112:A114"/>
    <mergeCell ref="A91:A93"/>
    <mergeCell ref="A11:A17"/>
    <mergeCell ref="A18:A19"/>
    <mergeCell ref="A20:A21"/>
    <mergeCell ref="A22:A23"/>
    <mergeCell ref="A24:A54"/>
    <mergeCell ref="A55:A56"/>
    <mergeCell ref="A57:A58"/>
    <mergeCell ref="A59:A81"/>
    <mergeCell ref="A82:A85"/>
    <mergeCell ref="A86:A88"/>
    <mergeCell ref="A89:A90"/>
    <mergeCell ref="A7:A10"/>
    <mergeCell ref="A1:I1"/>
    <mergeCell ref="A2:I2"/>
    <mergeCell ref="A3:I3"/>
    <mergeCell ref="A5:A6"/>
    <mergeCell ref="B5:B6"/>
    <mergeCell ref="C5:C6"/>
    <mergeCell ref="D5:D6"/>
    <mergeCell ref="E5:E6"/>
    <mergeCell ref="F5:F6"/>
  </mergeCells>
  <pageMargins left="0.25" right="0.25" top="0.75" bottom="0.75" header="0.3" footer="0.3"/>
  <pageSetup paperSize="9" scale="80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282"/>
  <sheetViews>
    <sheetView tabSelected="1" topLeftCell="A13" workbookViewId="0">
      <selection activeCell="J4" sqref="J4"/>
    </sheetView>
  </sheetViews>
  <sheetFormatPr defaultRowHeight="15" x14ac:dyDescent="0.25"/>
  <cols>
    <col min="1" max="1" width="3.28515625" customWidth="1"/>
    <col min="2" max="2" width="37" customWidth="1"/>
    <col min="3" max="3" width="10.28515625" customWidth="1"/>
    <col min="4" max="4" width="10.7109375" customWidth="1"/>
    <col min="5" max="5" width="13.140625" bestFit="1" customWidth="1"/>
    <col min="6" max="6" width="9.5703125" customWidth="1"/>
    <col min="7" max="7" width="10.140625" customWidth="1"/>
    <col min="8" max="9" width="11.42578125" bestFit="1" customWidth="1"/>
    <col min="257" max="257" width="3.28515625" customWidth="1"/>
    <col min="258" max="258" width="31.42578125" customWidth="1"/>
    <col min="259" max="259" width="10.28515625" customWidth="1"/>
    <col min="260" max="260" width="10.7109375" customWidth="1"/>
    <col min="261" max="261" width="13.140625" bestFit="1" customWidth="1"/>
    <col min="262" max="262" width="9.5703125" customWidth="1"/>
    <col min="263" max="263" width="10.140625" customWidth="1"/>
    <col min="264" max="265" width="11.42578125" bestFit="1" customWidth="1"/>
    <col min="513" max="513" width="3.28515625" customWidth="1"/>
    <col min="514" max="514" width="31.42578125" customWidth="1"/>
    <col min="515" max="515" width="10.28515625" customWidth="1"/>
    <col min="516" max="516" width="10.7109375" customWidth="1"/>
    <col min="517" max="517" width="13.140625" bestFit="1" customWidth="1"/>
    <col min="518" max="518" width="9.5703125" customWidth="1"/>
    <col min="519" max="519" width="10.140625" customWidth="1"/>
    <col min="520" max="521" width="11.42578125" bestFit="1" customWidth="1"/>
    <col min="769" max="769" width="3.28515625" customWidth="1"/>
    <col min="770" max="770" width="31.42578125" customWidth="1"/>
    <col min="771" max="771" width="10.28515625" customWidth="1"/>
    <col min="772" max="772" width="10.7109375" customWidth="1"/>
    <col min="773" max="773" width="13.140625" bestFit="1" customWidth="1"/>
    <col min="774" max="774" width="9.5703125" customWidth="1"/>
    <col min="775" max="775" width="10.140625" customWidth="1"/>
    <col min="776" max="777" width="11.42578125" bestFit="1" customWidth="1"/>
    <col min="1025" max="1025" width="3.28515625" customWidth="1"/>
    <col min="1026" max="1026" width="31.42578125" customWidth="1"/>
    <col min="1027" max="1027" width="10.28515625" customWidth="1"/>
    <col min="1028" max="1028" width="10.7109375" customWidth="1"/>
    <col min="1029" max="1029" width="13.140625" bestFit="1" customWidth="1"/>
    <col min="1030" max="1030" width="9.5703125" customWidth="1"/>
    <col min="1031" max="1031" width="10.140625" customWidth="1"/>
    <col min="1032" max="1033" width="11.42578125" bestFit="1" customWidth="1"/>
    <col min="1281" max="1281" width="3.28515625" customWidth="1"/>
    <col min="1282" max="1282" width="31.42578125" customWidth="1"/>
    <col min="1283" max="1283" width="10.28515625" customWidth="1"/>
    <col min="1284" max="1284" width="10.7109375" customWidth="1"/>
    <col min="1285" max="1285" width="13.140625" bestFit="1" customWidth="1"/>
    <col min="1286" max="1286" width="9.5703125" customWidth="1"/>
    <col min="1287" max="1287" width="10.140625" customWidth="1"/>
    <col min="1288" max="1289" width="11.42578125" bestFit="1" customWidth="1"/>
    <col min="1537" max="1537" width="3.28515625" customWidth="1"/>
    <col min="1538" max="1538" width="31.42578125" customWidth="1"/>
    <col min="1539" max="1539" width="10.28515625" customWidth="1"/>
    <col min="1540" max="1540" width="10.7109375" customWidth="1"/>
    <col min="1541" max="1541" width="13.140625" bestFit="1" customWidth="1"/>
    <col min="1542" max="1542" width="9.5703125" customWidth="1"/>
    <col min="1543" max="1543" width="10.140625" customWidth="1"/>
    <col min="1544" max="1545" width="11.42578125" bestFit="1" customWidth="1"/>
    <col min="1793" max="1793" width="3.28515625" customWidth="1"/>
    <col min="1794" max="1794" width="31.42578125" customWidth="1"/>
    <col min="1795" max="1795" width="10.28515625" customWidth="1"/>
    <col min="1796" max="1796" width="10.7109375" customWidth="1"/>
    <col min="1797" max="1797" width="13.140625" bestFit="1" customWidth="1"/>
    <col min="1798" max="1798" width="9.5703125" customWidth="1"/>
    <col min="1799" max="1799" width="10.140625" customWidth="1"/>
    <col min="1800" max="1801" width="11.42578125" bestFit="1" customWidth="1"/>
    <col min="2049" max="2049" width="3.28515625" customWidth="1"/>
    <col min="2050" max="2050" width="31.42578125" customWidth="1"/>
    <col min="2051" max="2051" width="10.28515625" customWidth="1"/>
    <col min="2052" max="2052" width="10.7109375" customWidth="1"/>
    <col min="2053" max="2053" width="13.140625" bestFit="1" customWidth="1"/>
    <col min="2054" max="2054" width="9.5703125" customWidth="1"/>
    <col min="2055" max="2055" width="10.140625" customWidth="1"/>
    <col min="2056" max="2057" width="11.42578125" bestFit="1" customWidth="1"/>
    <col min="2305" max="2305" width="3.28515625" customWidth="1"/>
    <col min="2306" max="2306" width="31.42578125" customWidth="1"/>
    <col min="2307" max="2307" width="10.28515625" customWidth="1"/>
    <col min="2308" max="2308" width="10.7109375" customWidth="1"/>
    <col min="2309" max="2309" width="13.140625" bestFit="1" customWidth="1"/>
    <col min="2310" max="2310" width="9.5703125" customWidth="1"/>
    <col min="2311" max="2311" width="10.140625" customWidth="1"/>
    <col min="2312" max="2313" width="11.42578125" bestFit="1" customWidth="1"/>
    <col min="2561" max="2561" width="3.28515625" customWidth="1"/>
    <col min="2562" max="2562" width="31.42578125" customWidth="1"/>
    <col min="2563" max="2563" width="10.28515625" customWidth="1"/>
    <col min="2564" max="2564" width="10.7109375" customWidth="1"/>
    <col min="2565" max="2565" width="13.140625" bestFit="1" customWidth="1"/>
    <col min="2566" max="2566" width="9.5703125" customWidth="1"/>
    <col min="2567" max="2567" width="10.140625" customWidth="1"/>
    <col min="2568" max="2569" width="11.42578125" bestFit="1" customWidth="1"/>
    <col min="2817" max="2817" width="3.28515625" customWidth="1"/>
    <col min="2818" max="2818" width="31.42578125" customWidth="1"/>
    <col min="2819" max="2819" width="10.28515625" customWidth="1"/>
    <col min="2820" max="2820" width="10.7109375" customWidth="1"/>
    <col min="2821" max="2821" width="13.140625" bestFit="1" customWidth="1"/>
    <col min="2822" max="2822" width="9.5703125" customWidth="1"/>
    <col min="2823" max="2823" width="10.140625" customWidth="1"/>
    <col min="2824" max="2825" width="11.42578125" bestFit="1" customWidth="1"/>
    <col min="3073" max="3073" width="3.28515625" customWidth="1"/>
    <col min="3074" max="3074" width="31.42578125" customWidth="1"/>
    <col min="3075" max="3075" width="10.28515625" customWidth="1"/>
    <col min="3076" max="3076" width="10.7109375" customWidth="1"/>
    <col min="3077" max="3077" width="13.140625" bestFit="1" customWidth="1"/>
    <col min="3078" max="3078" width="9.5703125" customWidth="1"/>
    <col min="3079" max="3079" width="10.140625" customWidth="1"/>
    <col min="3080" max="3081" width="11.42578125" bestFit="1" customWidth="1"/>
    <col min="3329" max="3329" width="3.28515625" customWidth="1"/>
    <col min="3330" max="3330" width="31.42578125" customWidth="1"/>
    <col min="3331" max="3331" width="10.28515625" customWidth="1"/>
    <col min="3332" max="3332" width="10.7109375" customWidth="1"/>
    <col min="3333" max="3333" width="13.140625" bestFit="1" customWidth="1"/>
    <col min="3334" max="3334" width="9.5703125" customWidth="1"/>
    <col min="3335" max="3335" width="10.140625" customWidth="1"/>
    <col min="3336" max="3337" width="11.42578125" bestFit="1" customWidth="1"/>
    <col min="3585" max="3585" width="3.28515625" customWidth="1"/>
    <col min="3586" max="3586" width="31.42578125" customWidth="1"/>
    <col min="3587" max="3587" width="10.28515625" customWidth="1"/>
    <col min="3588" max="3588" width="10.7109375" customWidth="1"/>
    <col min="3589" max="3589" width="13.140625" bestFit="1" customWidth="1"/>
    <col min="3590" max="3590" width="9.5703125" customWidth="1"/>
    <col min="3591" max="3591" width="10.140625" customWidth="1"/>
    <col min="3592" max="3593" width="11.42578125" bestFit="1" customWidth="1"/>
    <col min="3841" max="3841" width="3.28515625" customWidth="1"/>
    <col min="3842" max="3842" width="31.42578125" customWidth="1"/>
    <col min="3843" max="3843" width="10.28515625" customWidth="1"/>
    <col min="3844" max="3844" width="10.7109375" customWidth="1"/>
    <col min="3845" max="3845" width="13.140625" bestFit="1" customWidth="1"/>
    <col min="3846" max="3846" width="9.5703125" customWidth="1"/>
    <col min="3847" max="3847" width="10.140625" customWidth="1"/>
    <col min="3848" max="3849" width="11.42578125" bestFit="1" customWidth="1"/>
    <col min="4097" max="4097" width="3.28515625" customWidth="1"/>
    <col min="4098" max="4098" width="31.42578125" customWidth="1"/>
    <col min="4099" max="4099" width="10.28515625" customWidth="1"/>
    <col min="4100" max="4100" width="10.7109375" customWidth="1"/>
    <col min="4101" max="4101" width="13.140625" bestFit="1" customWidth="1"/>
    <col min="4102" max="4102" width="9.5703125" customWidth="1"/>
    <col min="4103" max="4103" width="10.140625" customWidth="1"/>
    <col min="4104" max="4105" width="11.42578125" bestFit="1" customWidth="1"/>
    <col min="4353" max="4353" width="3.28515625" customWidth="1"/>
    <col min="4354" max="4354" width="31.42578125" customWidth="1"/>
    <col min="4355" max="4355" width="10.28515625" customWidth="1"/>
    <col min="4356" max="4356" width="10.7109375" customWidth="1"/>
    <col min="4357" max="4357" width="13.140625" bestFit="1" customWidth="1"/>
    <col min="4358" max="4358" width="9.5703125" customWidth="1"/>
    <col min="4359" max="4359" width="10.140625" customWidth="1"/>
    <col min="4360" max="4361" width="11.42578125" bestFit="1" customWidth="1"/>
    <col min="4609" max="4609" width="3.28515625" customWidth="1"/>
    <col min="4610" max="4610" width="31.42578125" customWidth="1"/>
    <col min="4611" max="4611" width="10.28515625" customWidth="1"/>
    <col min="4612" max="4612" width="10.7109375" customWidth="1"/>
    <col min="4613" max="4613" width="13.140625" bestFit="1" customWidth="1"/>
    <col min="4614" max="4614" width="9.5703125" customWidth="1"/>
    <col min="4615" max="4615" width="10.140625" customWidth="1"/>
    <col min="4616" max="4617" width="11.42578125" bestFit="1" customWidth="1"/>
    <col min="4865" max="4865" width="3.28515625" customWidth="1"/>
    <col min="4866" max="4866" width="31.42578125" customWidth="1"/>
    <col min="4867" max="4867" width="10.28515625" customWidth="1"/>
    <col min="4868" max="4868" width="10.7109375" customWidth="1"/>
    <col min="4869" max="4869" width="13.140625" bestFit="1" customWidth="1"/>
    <col min="4870" max="4870" width="9.5703125" customWidth="1"/>
    <col min="4871" max="4871" width="10.140625" customWidth="1"/>
    <col min="4872" max="4873" width="11.42578125" bestFit="1" customWidth="1"/>
    <col min="5121" max="5121" width="3.28515625" customWidth="1"/>
    <col min="5122" max="5122" width="31.42578125" customWidth="1"/>
    <col min="5123" max="5123" width="10.28515625" customWidth="1"/>
    <col min="5124" max="5124" width="10.7109375" customWidth="1"/>
    <col min="5125" max="5125" width="13.140625" bestFit="1" customWidth="1"/>
    <col min="5126" max="5126" width="9.5703125" customWidth="1"/>
    <col min="5127" max="5127" width="10.140625" customWidth="1"/>
    <col min="5128" max="5129" width="11.42578125" bestFit="1" customWidth="1"/>
    <col min="5377" max="5377" width="3.28515625" customWidth="1"/>
    <col min="5378" max="5378" width="31.42578125" customWidth="1"/>
    <col min="5379" max="5379" width="10.28515625" customWidth="1"/>
    <col min="5380" max="5380" width="10.7109375" customWidth="1"/>
    <col min="5381" max="5381" width="13.140625" bestFit="1" customWidth="1"/>
    <col min="5382" max="5382" width="9.5703125" customWidth="1"/>
    <col min="5383" max="5383" width="10.140625" customWidth="1"/>
    <col min="5384" max="5385" width="11.42578125" bestFit="1" customWidth="1"/>
    <col min="5633" max="5633" width="3.28515625" customWidth="1"/>
    <col min="5634" max="5634" width="31.42578125" customWidth="1"/>
    <col min="5635" max="5635" width="10.28515625" customWidth="1"/>
    <col min="5636" max="5636" width="10.7109375" customWidth="1"/>
    <col min="5637" max="5637" width="13.140625" bestFit="1" customWidth="1"/>
    <col min="5638" max="5638" width="9.5703125" customWidth="1"/>
    <col min="5639" max="5639" width="10.140625" customWidth="1"/>
    <col min="5640" max="5641" width="11.42578125" bestFit="1" customWidth="1"/>
    <col min="5889" max="5889" width="3.28515625" customWidth="1"/>
    <col min="5890" max="5890" width="31.42578125" customWidth="1"/>
    <col min="5891" max="5891" width="10.28515625" customWidth="1"/>
    <col min="5892" max="5892" width="10.7109375" customWidth="1"/>
    <col min="5893" max="5893" width="13.140625" bestFit="1" customWidth="1"/>
    <col min="5894" max="5894" width="9.5703125" customWidth="1"/>
    <col min="5895" max="5895" width="10.140625" customWidth="1"/>
    <col min="5896" max="5897" width="11.42578125" bestFit="1" customWidth="1"/>
    <col min="6145" max="6145" width="3.28515625" customWidth="1"/>
    <col min="6146" max="6146" width="31.42578125" customWidth="1"/>
    <col min="6147" max="6147" width="10.28515625" customWidth="1"/>
    <col min="6148" max="6148" width="10.7109375" customWidth="1"/>
    <col min="6149" max="6149" width="13.140625" bestFit="1" customWidth="1"/>
    <col min="6150" max="6150" width="9.5703125" customWidth="1"/>
    <col min="6151" max="6151" width="10.140625" customWidth="1"/>
    <col min="6152" max="6153" width="11.42578125" bestFit="1" customWidth="1"/>
    <col min="6401" max="6401" width="3.28515625" customWidth="1"/>
    <col min="6402" max="6402" width="31.42578125" customWidth="1"/>
    <col min="6403" max="6403" width="10.28515625" customWidth="1"/>
    <col min="6404" max="6404" width="10.7109375" customWidth="1"/>
    <col min="6405" max="6405" width="13.140625" bestFit="1" customWidth="1"/>
    <col min="6406" max="6406" width="9.5703125" customWidth="1"/>
    <col min="6407" max="6407" width="10.140625" customWidth="1"/>
    <col min="6408" max="6409" width="11.42578125" bestFit="1" customWidth="1"/>
    <col min="6657" max="6657" width="3.28515625" customWidth="1"/>
    <col min="6658" max="6658" width="31.42578125" customWidth="1"/>
    <col min="6659" max="6659" width="10.28515625" customWidth="1"/>
    <col min="6660" max="6660" width="10.7109375" customWidth="1"/>
    <col min="6661" max="6661" width="13.140625" bestFit="1" customWidth="1"/>
    <col min="6662" max="6662" width="9.5703125" customWidth="1"/>
    <col min="6663" max="6663" width="10.140625" customWidth="1"/>
    <col min="6664" max="6665" width="11.42578125" bestFit="1" customWidth="1"/>
    <col min="6913" max="6913" width="3.28515625" customWidth="1"/>
    <col min="6914" max="6914" width="31.42578125" customWidth="1"/>
    <col min="6915" max="6915" width="10.28515625" customWidth="1"/>
    <col min="6916" max="6916" width="10.7109375" customWidth="1"/>
    <col min="6917" max="6917" width="13.140625" bestFit="1" customWidth="1"/>
    <col min="6918" max="6918" width="9.5703125" customWidth="1"/>
    <col min="6919" max="6919" width="10.140625" customWidth="1"/>
    <col min="6920" max="6921" width="11.42578125" bestFit="1" customWidth="1"/>
    <col min="7169" max="7169" width="3.28515625" customWidth="1"/>
    <col min="7170" max="7170" width="31.42578125" customWidth="1"/>
    <col min="7171" max="7171" width="10.28515625" customWidth="1"/>
    <col min="7172" max="7172" width="10.7109375" customWidth="1"/>
    <col min="7173" max="7173" width="13.140625" bestFit="1" customWidth="1"/>
    <col min="7174" max="7174" width="9.5703125" customWidth="1"/>
    <col min="7175" max="7175" width="10.140625" customWidth="1"/>
    <col min="7176" max="7177" width="11.42578125" bestFit="1" customWidth="1"/>
    <col min="7425" max="7425" width="3.28515625" customWidth="1"/>
    <col min="7426" max="7426" width="31.42578125" customWidth="1"/>
    <col min="7427" max="7427" width="10.28515625" customWidth="1"/>
    <col min="7428" max="7428" width="10.7109375" customWidth="1"/>
    <col min="7429" max="7429" width="13.140625" bestFit="1" customWidth="1"/>
    <col min="7430" max="7430" width="9.5703125" customWidth="1"/>
    <col min="7431" max="7431" width="10.140625" customWidth="1"/>
    <col min="7432" max="7433" width="11.42578125" bestFit="1" customWidth="1"/>
    <col min="7681" max="7681" width="3.28515625" customWidth="1"/>
    <col min="7682" max="7682" width="31.42578125" customWidth="1"/>
    <col min="7683" max="7683" width="10.28515625" customWidth="1"/>
    <col min="7684" max="7684" width="10.7109375" customWidth="1"/>
    <col min="7685" max="7685" width="13.140625" bestFit="1" customWidth="1"/>
    <col min="7686" max="7686" width="9.5703125" customWidth="1"/>
    <col min="7687" max="7687" width="10.140625" customWidth="1"/>
    <col min="7688" max="7689" width="11.42578125" bestFit="1" customWidth="1"/>
    <col min="7937" max="7937" width="3.28515625" customWidth="1"/>
    <col min="7938" max="7938" width="31.42578125" customWidth="1"/>
    <col min="7939" max="7939" width="10.28515625" customWidth="1"/>
    <col min="7940" max="7940" width="10.7109375" customWidth="1"/>
    <col min="7941" max="7941" width="13.140625" bestFit="1" customWidth="1"/>
    <col min="7942" max="7942" width="9.5703125" customWidth="1"/>
    <col min="7943" max="7943" width="10.140625" customWidth="1"/>
    <col min="7944" max="7945" width="11.42578125" bestFit="1" customWidth="1"/>
    <col min="8193" max="8193" width="3.28515625" customWidth="1"/>
    <col min="8194" max="8194" width="31.42578125" customWidth="1"/>
    <col min="8195" max="8195" width="10.28515625" customWidth="1"/>
    <col min="8196" max="8196" width="10.7109375" customWidth="1"/>
    <col min="8197" max="8197" width="13.140625" bestFit="1" customWidth="1"/>
    <col min="8198" max="8198" width="9.5703125" customWidth="1"/>
    <col min="8199" max="8199" width="10.140625" customWidth="1"/>
    <col min="8200" max="8201" width="11.42578125" bestFit="1" customWidth="1"/>
    <col min="8449" max="8449" width="3.28515625" customWidth="1"/>
    <col min="8450" max="8450" width="31.42578125" customWidth="1"/>
    <col min="8451" max="8451" width="10.28515625" customWidth="1"/>
    <col min="8452" max="8452" width="10.7109375" customWidth="1"/>
    <col min="8453" max="8453" width="13.140625" bestFit="1" customWidth="1"/>
    <col min="8454" max="8454" width="9.5703125" customWidth="1"/>
    <col min="8455" max="8455" width="10.140625" customWidth="1"/>
    <col min="8456" max="8457" width="11.42578125" bestFit="1" customWidth="1"/>
    <col min="8705" max="8705" width="3.28515625" customWidth="1"/>
    <col min="8706" max="8706" width="31.42578125" customWidth="1"/>
    <col min="8707" max="8707" width="10.28515625" customWidth="1"/>
    <col min="8708" max="8708" width="10.7109375" customWidth="1"/>
    <col min="8709" max="8709" width="13.140625" bestFit="1" customWidth="1"/>
    <col min="8710" max="8710" width="9.5703125" customWidth="1"/>
    <col min="8711" max="8711" width="10.140625" customWidth="1"/>
    <col min="8712" max="8713" width="11.42578125" bestFit="1" customWidth="1"/>
    <col min="8961" max="8961" width="3.28515625" customWidth="1"/>
    <col min="8962" max="8962" width="31.42578125" customWidth="1"/>
    <col min="8963" max="8963" width="10.28515625" customWidth="1"/>
    <col min="8964" max="8964" width="10.7109375" customWidth="1"/>
    <col min="8965" max="8965" width="13.140625" bestFit="1" customWidth="1"/>
    <col min="8966" max="8966" width="9.5703125" customWidth="1"/>
    <col min="8967" max="8967" width="10.140625" customWidth="1"/>
    <col min="8968" max="8969" width="11.42578125" bestFit="1" customWidth="1"/>
    <col min="9217" max="9217" width="3.28515625" customWidth="1"/>
    <col min="9218" max="9218" width="31.42578125" customWidth="1"/>
    <col min="9219" max="9219" width="10.28515625" customWidth="1"/>
    <col min="9220" max="9220" width="10.7109375" customWidth="1"/>
    <col min="9221" max="9221" width="13.140625" bestFit="1" customWidth="1"/>
    <col min="9222" max="9222" width="9.5703125" customWidth="1"/>
    <col min="9223" max="9223" width="10.140625" customWidth="1"/>
    <col min="9224" max="9225" width="11.42578125" bestFit="1" customWidth="1"/>
    <col min="9473" max="9473" width="3.28515625" customWidth="1"/>
    <col min="9474" max="9474" width="31.42578125" customWidth="1"/>
    <col min="9475" max="9475" width="10.28515625" customWidth="1"/>
    <col min="9476" max="9476" width="10.7109375" customWidth="1"/>
    <col min="9477" max="9477" width="13.140625" bestFit="1" customWidth="1"/>
    <col min="9478" max="9478" width="9.5703125" customWidth="1"/>
    <col min="9479" max="9479" width="10.140625" customWidth="1"/>
    <col min="9480" max="9481" width="11.42578125" bestFit="1" customWidth="1"/>
    <col min="9729" max="9729" width="3.28515625" customWidth="1"/>
    <col min="9730" max="9730" width="31.42578125" customWidth="1"/>
    <col min="9731" max="9731" width="10.28515625" customWidth="1"/>
    <col min="9732" max="9732" width="10.7109375" customWidth="1"/>
    <col min="9733" max="9733" width="13.140625" bestFit="1" customWidth="1"/>
    <col min="9734" max="9734" width="9.5703125" customWidth="1"/>
    <col min="9735" max="9735" width="10.140625" customWidth="1"/>
    <col min="9736" max="9737" width="11.42578125" bestFit="1" customWidth="1"/>
    <col min="9985" max="9985" width="3.28515625" customWidth="1"/>
    <col min="9986" max="9986" width="31.42578125" customWidth="1"/>
    <col min="9987" max="9987" width="10.28515625" customWidth="1"/>
    <col min="9988" max="9988" width="10.7109375" customWidth="1"/>
    <col min="9989" max="9989" width="13.140625" bestFit="1" customWidth="1"/>
    <col min="9990" max="9990" width="9.5703125" customWidth="1"/>
    <col min="9991" max="9991" width="10.140625" customWidth="1"/>
    <col min="9992" max="9993" width="11.42578125" bestFit="1" customWidth="1"/>
    <col min="10241" max="10241" width="3.28515625" customWidth="1"/>
    <col min="10242" max="10242" width="31.42578125" customWidth="1"/>
    <col min="10243" max="10243" width="10.28515625" customWidth="1"/>
    <col min="10244" max="10244" width="10.7109375" customWidth="1"/>
    <col min="10245" max="10245" width="13.140625" bestFit="1" customWidth="1"/>
    <col min="10246" max="10246" width="9.5703125" customWidth="1"/>
    <col min="10247" max="10247" width="10.140625" customWidth="1"/>
    <col min="10248" max="10249" width="11.42578125" bestFit="1" customWidth="1"/>
    <col min="10497" max="10497" width="3.28515625" customWidth="1"/>
    <col min="10498" max="10498" width="31.42578125" customWidth="1"/>
    <col min="10499" max="10499" width="10.28515625" customWidth="1"/>
    <col min="10500" max="10500" width="10.7109375" customWidth="1"/>
    <col min="10501" max="10501" width="13.140625" bestFit="1" customWidth="1"/>
    <col min="10502" max="10502" width="9.5703125" customWidth="1"/>
    <col min="10503" max="10503" width="10.140625" customWidth="1"/>
    <col min="10504" max="10505" width="11.42578125" bestFit="1" customWidth="1"/>
    <col min="10753" max="10753" width="3.28515625" customWidth="1"/>
    <col min="10754" max="10754" width="31.42578125" customWidth="1"/>
    <col min="10755" max="10755" width="10.28515625" customWidth="1"/>
    <col min="10756" max="10756" width="10.7109375" customWidth="1"/>
    <col min="10757" max="10757" width="13.140625" bestFit="1" customWidth="1"/>
    <col min="10758" max="10758" width="9.5703125" customWidth="1"/>
    <col min="10759" max="10759" width="10.140625" customWidth="1"/>
    <col min="10760" max="10761" width="11.42578125" bestFit="1" customWidth="1"/>
    <col min="11009" max="11009" width="3.28515625" customWidth="1"/>
    <col min="11010" max="11010" width="31.42578125" customWidth="1"/>
    <col min="11011" max="11011" width="10.28515625" customWidth="1"/>
    <col min="11012" max="11012" width="10.7109375" customWidth="1"/>
    <col min="11013" max="11013" width="13.140625" bestFit="1" customWidth="1"/>
    <col min="11014" max="11014" width="9.5703125" customWidth="1"/>
    <col min="11015" max="11015" width="10.140625" customWidth="1"/>
    <col min="11016" max="11017" width="11.42578125" bestFit="1" customWidth="1"/>
    <col min="11265" max="11265" width="3.28515625" customWidth="1"/>
    <col min="11266" max="11266" width="31.42578125" customWidth="1"/>
    <col min="11267" max="11267" width="10.28515625" customWidth="1"/>
    <col min="11268" max="11268" width="10.7109375" customWidth="1"/>
    <col min="11269" max="11269" width="13.140625" bestFit="1" customWidth="1"/>
    <col min="11270" max="11270" width="9.5703125" customWidth="1"/>
    <col min="11271" max="11271" width="10.140625" customWidth="1"/>
    <col min="11272" max="11273" width="11.42578125" bestFit="1" customWidth="1"/>
    <col min="11521" max="11521" width="3.28515625" customWidth="1"/>
    <col min="11522" max="11522" width="31.42578125" customWidth="1"/>
    <col min="11523" max="11523" width="10.28515625" customWidth="1"/>
    <col min="11524" max="11524" width="10.7109375" customWidth="1"/>
    <col min="11525" max="11525" width="13.140625" bestFit="1" customWidth="1"/>
    <col min="11526" max="11526" width="9.5703125" customWidth="1"/>
    <col min="11527" max="11527" width="10.140625" customWidth="1"/>
    <col min="11528" max="11529" width="11.42578125" bestFit="1" customWidth="1"/>
    <col min="11777" max="11777" width="3.28515625" customWidth="1"/>
    <col min="11778" max="11778" width="31.42578125" customWidth="1"/>
    <col min="11779" max="11779" width="10.28515625" customWidth="1"/>
    <col min="11780" max="11780" width="10.7109375" customWidth="1"/>
    <col min="11781" max="11781" width="13.140625" bestFit="1" customWidth="1"/>
    <col min="11782" max="11782" width="9.5703125" customWidth="1"/>
    <col min="11783" max="11783" width="10.140625" customWidth="1"/>
    <col min="11784" max="11785" width="11.42578125" bestFit="1" customWidth="1"/>
    <col min="12033" max="12033" width="3.28515625" customWidth="1"/>
    <col min="12034" max="12034" width="31.42578125" customWidth="1"/>
    <col min="12035" max="12035" width="10.28515625" customWidth="1"/>
    <col min="12036" max="12036" width="10.7109375" customWidth="1"/>
    <col min="12037" max="12037" width="13.140625" bestFit="1" customWidth="1"/>
    <col min="12038" max="12038" width="9.5703125" customWidth="1"/>
    <col min="12039" max="12039" width="10.140625" customWidth="1"/>
    <col min="12040" max="12041" width="11.42578125" bestFit="1" customWidth="1"/>
    <col min="12289" max="12289" width="3.28515625" customWidth="1"/>
    <col min="12290" max="12290" width="31.42578125" customWidth="1"/>
    <col min="12291" max="12291" width="10.28515625" customWidth="1"/>
    <col min="12292" max="12292" width="10.7109375" customWidth="1"/>
    <col min="12293" max="12293" width="13.140625" bestFit="1" customWidth="1"/>
    <col min="12294" max="12294" width="9.5703125" customWidth="1"/>
    <col min="12295" max="12295" width="10.140625" customWidth="1"/>
    <col min="12296" max="12297" width="11.42578125" bestFit="1" customWidth="1"/>
    <col min="12545" max="12545" width="3.28515625" customWidth="1"/>
    <col min="12546" max="12546" width="31.42578125" customWidth="1"/>
    <col min="12547" max="12547" width="10.28515625" customWidth="1"/>
    <col min="12548" max="12548" width="10.7109375" customWidth="1"/>
    <col min="12549" max="12549" width="13.140625" bestFit="1" customWidth="1"/>
    <col min="12550" max="12550" width="9.5703125" customWidth="1"/>
    <col min="12551" max="12551" width="10.140625" customWidth="1"/>
    <col min="12552" max="12553" width="11.42578125" bestFit="1" customWidth="1"/>
    <col min="12801" max="12801" width="3.28515625" customWidth="1"/>
    <col min="12802" max="12802" width="31.42578125" customWidth="1"/>
    <col min="12803" max="12803" width="10.28515625" customWidth="1"/>
    <col min="12804" max="12804" width="10.7109375" customWidth="1"/>
    <col min="12805" max="12805" width="13.140625" bestFit="1" customWidth="1"/>
    <col min="12806" max="12806" width="9.5703125" customWidth="1"/>
    <col min="12807" max="12807" width="10.140625" customWidth="1"/>
    <col min="12808" max="12809" width="11.42578125" bestFit="1" customWidth="1"/>
    <col min="13057" max="13057" width="3.28515625" customWidth="1"/>
    <col min="13058" max="13058" width="31.42578125" customWidth="1"/>
    <col min="13059" max="13059" width="10.28515625" customWidth="1"/>
    <col min="13060" max="13060" width="10.7109375" customWidth="1"/>
    <col min="13061" max="13061" width="13.140625" bestFit="1" customWidth="1"/>
    <col min="13062" max="13062" width="9.5703125" customWidth="1"/>
    <col min="13063" max="13063" width="10.140625" customWidth="1"/>
    <col min="13064" max="13065" width="11.42578125" bestFit="1" customWidth="1"/>
    <col min="13313" max="13313" width="3.28515625" customWidth="1"/>
    <col min="13314" max="13314" width="31.42578125" customWidth="1"/>
    <col min="13315" max="13315" width="10.28515625" customWidth="1"/>
    <col min="13316" max="13316" width="10.7109375" customWidth="1"/>
    <col min="13317" max="13317" width="13.140625" bestFit="1" customWidth="1"/>
    <col min="13318" max="13318" width="9.5703125" customWidth="1"/>
    <col min="13319" max="13319" width="10.140625" customWidth="1"/>
    <col min="13320" max="13321" width="11.42578125" bestFit="1" customWidth="1"/>
    <col min="13569" max="13569" width="3.28515625" customWidth="1"/>
    <col min="13570" max="13570" width="31.42578125" customWidth="1"/>
    <col min="13571" max="13571" width="10.28515625" customWidth="1"/>
    <col min="13572" max="13572" width="10.7109375" customWidth="1"/>
    <col min="13573" max="13573" width="13.140625" bestFit="1" customWidth="1"/>
    <col min="13574" max="13574" width="9.5703125" customWidth="1"/>
    <col min="13575" max="13575" width="10.140625" customWidth="1"/>
    <col min="13576" max="13577" width="11.42578125" bestFit="1" customWidth="1"/>
    <col min="13825" max="13825" width="3.28515625" customWidth="1"/>
    <col min="13826" max="13826" width="31.42578125" customWidth="1"/>
    <col min="13827" max="13827" width="10.28515625" customWidth="1"/>
    <col min="13828" max="13828" width="10.7109375" customWidth="1"/>
    <col min="13829" max="13829" width="13.140625" bestFit="1" customWidth="1"/>
    <col min="13830" max="13830" width="9.5703125" customWidth="1"/>
    <col min="13831" max="13831" width="10.140625" customWidth="1"/>
    <col min="13832" max="13833" width="11.42578125" bestFit="1" customWidth="1"/>
    <col min="14081" max="14081" width="3.28515625" customWidth="1"/>
    <col min="14082" max="14082" width="31.42578125" customWidth="1"/>
    <col min="14083" max="14083" width="10.28515625" customWidth="1"/>
    <col min="14084" max="14084" width="10.7109375" customWidth="1"/>
    <col min="14085" max="14085" width="13.140625" bestFit="1" customWidth="1"/>
    <col min="14086" max="14086" width="9.5703125" customWidth="1"/>
    <col min="14087" max="14087" width="10.140625" customWidth="1"/>
    <col min="14088" max="14089" width="11.42578125" bestFit="1" customWidth="1"/>
    <col min="14337" max="14337" width="3.28515625" customWidth="1"/>
    <col min="14338" max="14338" width="31.42578125" customWidth="1"/>
    <col min="14339" max="14339" width="10.28515625" customWidth="1"/>
    <col min="14340" max="14340" width="10.7109375" customWidth="1"/>
    <col min="14341" max="14341" width="13.140625" bestFit="1" customWidth="1"/>
    <col min="14342" max="14342" width="9.5703125" customWidth="1"/>
    <col min="14343" max="14343" width="10.140625" customWidth="1"/>
    <col min="14344" max="14345" width="11.42578125" bestFit="1" customWidth="1"/>
    <col min="14593" max="14593" width="3.28515625" customWidth="1"/>
    <col min="14594" max="14594" width="31.42578125" customWidth="1"/>
    <col min="14595" max="14595" width="10.28515625" customWidth="1"/>
    <col min="14596" max="14596" width="10.7109375" customWidth="1"/>
    <col min="14597" max="14597" width="13.140625" bestFit="1" customWidth="1"/>
    <col min="14598" max="14598" width="9.5703125" customWidth="1"/>
    <col min="14599" max="14599" width="10.140625" customWidth="1"/>
    <col min="14600" max="14601" width="11.42578125" bestFit="1" customWidth="1"/>
    <col min="14849" max="14849" width="3.28515625" customWidth="1"/>
    <col min="14850" max="14850" width="31.42578125" customWidth="1"/>
    <col min="14851" max="14851" width="10.28515625" customWidth="1"/>
    <col min="14852" max="14852" width="10.7109375" customWidth="1"/>
    <col min="14853" max="14853" width="13.140625" bestFit="1" customWidth="1"/>
    <col min="14854" max="14854" width="9.5703125" customWidth="1"/>
    <col min="14855" max="14855" width="10.140625" customWidth="1"/>
    <col min="14856" max="14857" width="11.42578125" bestFit="1" customWidth="1"/>
    <col min="15105" max="15105" width="3.28515625" customWidth="1"/>
    <col min="15106" max="15106" width="31.42578125" customWidth="1"/>
    <col min="15107" max="15107" width="10.28515625" customWidth="1"/>
    <col min="15108" max="15108" width="10.7109375" customWidth="1"/>
    <col min="15109" max="15109" width="13.140625" bestFit="1" customWidth="1"/>
    <col min="15110" max="15110" width="9.5703125" customWidth="1"/>
    <col min="15111" max="15111" width="10.140625" customWidth="1"/>
    <col min="15112" max="15113" width="11.42578125" bestFit="1" customWidth="1"/>
    <col min="15361" max="15361" width="3.28515625" customWidth="1"/>
    <col min="15362" max="15362" width="31.42578125" customWidth="1"/>
    <col min="15363" max="15363" width="10.28515625" customWidth="1"/>
    <col min="15364" max="15364" width="10.7109375" customWidth="1"/>
    <col min="15365" max="15365" width="13.140625" bestFit="1" customWidth="1"/>
    <col min="15366" max="15366" width="9.5703125" customWidth="1"/>
    <col min="15367" max="15367" width="10.140625" customWidth="1"/>
    <col min="15368" max="15369" width="11.42578125" bestFit="1" customWidth="1"/>
    <col min="15617" max="15617" width="3.28515625" customWidth="1"/>
    <col min="15618" max="15618" width="31.42578125" customWidth="1"/>
    <col min="15619" max="15619" width="10.28515625" customWidth="1"/>
    <col min="15620" max="15620" width="10.7109375" customWidth="1"/>
    <col min="15621" max="15621" width="13.140625" bestFit="1" customWidth="1"/>
    <col min="15622" max="15622" width="9.5703125" customWidth="1"/>
    <col min="15623" max="15623" width="10.140625" customWidth="1"/>
    <col min="15624" max="15625" width="11.42578125" bestFit="1" customWidth="1"/>
    <col min="15873" max="15873" width="3.28515625" customWidth="1"/>
    <col min="15874" max="15874" width="31.42578125" customWidth="1"/>
    <col min="15875" max="15875" width="10.28515625" customWidth="1"/>
    <col min="15876" max="15876" width="10.7109375" customWidth="1"/>
    <col min="15877" max="15877" width="13.140625" bestFit="1" customWidth="1"/>
    <col min="15878" max="15878" width="9.5703125" customWidth="1"/>
    <col min="15879" max="15879" width="10.140625" customWidth="1"/>
    <col min="15880" max="15881" width="11.42578125" bestFit="1" customWidth="1"/>
    <col min="16129" max="16129" width="3.28515625" customWidth="1"/>
    <col min="16130" max="16130" width="31.42578125" customWidth="1"/>
    <col min="16131" max="16131" width="10.28515625" customWidth="1"/>
    <col min="16132" max="16132" width="10.7109375" customWidth="1"/>
    <col min="16133" max="16133" width="13.140625" bestFit="1" customWidth="1"/>
    <col min="16134" max="16134" width="9.5703125" customWidth="1"/>
    <col min="16135" max="16135" width="10.140625" customWidth="1"/>
    <col min="16136" max="16137" width="11.42578125" bestFit="1" customWidth="1"/>
  </cols>
  <sheetData>
    <row r="1" spans="1:9" x14ac:dyDescent="0.25">
      <c r="A1" s="188"/>
      <c r="B1" s="189"/>
      <c r="C1" s="189"/>
      <c r="D1" s="189"/>
      <c r="E1" s="189"/>
      <c r="F1" s="189"/>
      <c r="G1" s="189"/>
      <c r="H1" s="189"/>
      <c r="I1" s="189"/>
    </row>
    <row r="2" spans="1:9" x14ac:dyDescent="0.25">
      <c r="A2" s="190" t="s">
        <v>0</v>
      </c>
      <c r="B2" s="190"/>
      <c r="C2" s="190"/>
      <c r="D2" s="190"/>
      <c r="E2" s="190"/>
      <c r="F2" s="190"/>
      <c r="G2" s="190"/>
      <c r="H2" s="190"/>
      <c r="I2" s="190"/>
    </row>
    <row r="3" spans="1:9" x14ac:dyDescent="0.25">
      <c r="A3" s="190" t="s">
        <v>168</v>
      </c>
      <c r="B3" s="191"/>
      <c r="C3" s="191"/>
      <c r="D3" s="191"/>
      <c r="E3" s="191"/>
      <c r="F3" s="191"/>
      <c r="G3" s="191"/>
      <c r="H3" s="191"/>
      <c r="I3" s="191"/>
    </row>
    <row r="5" spans="1:9" ht="30" x14ac:dyDescent="0.25">
      <c r="A5" s="192" t="s">
        <v>1</v>
      </c>
      <c r="B5" s="194" t="s">
        <v>2</v>
      </c>
      <c r="C5" s="193" t="s">
        <v>3</v>
      </c>
      <c r="D5" s="193" t="s">
        <v>4</v>
      </c>
      <c r="E5" s="193" t="s">
        <v>120</v>
      </c>
      <c r="F5" s="193" t="s">
        <v>121</v>
      </c>
      <c r="G5" s="1" t="s">
        <v>5</v>
      </c>
      <c r="H5" s="1" t="s">
        <v>5</v>
      </c>
      <c r="I5" s="2" t="s">
        <v>5</v>
      </c>
    </row>
    <row r="6" spans="1:9" ht="35.25" thickBot="1" x14ac:dyDescent="0.3">
      <c r="A6" s="193"/>
      <c r="B6" s="195"/>
      <c r="C6" s="196"/>
      <c r="D6" s="196"/>
      <c r="E6" s="196"/>
      <c r="F6" s="196"/>
      <c r="G6" s="3" t="s">
        <v>147</v>
      </c>
      <c r="H6" s="3" t="s">
        <v>139</v>
      </c>
      <c r="I6" s="4" t="s">
        <v>135</v>
      </c>
    </row>
    <row r="7" spans="1:9" x14ac:dyDescent="0.25">
      <c r="A7" s="185">
        <v>1</v>
      </c>
      <c r="B7" s="5" t="s">
        <v>6</v>
      </c>
      <c r="C7" s="6">
        <v>628</v>
      </c>
      <c r="D7" s="172">
        <v>410</v>
      </c>
      <c r="E7" s="38">
        <v>419</v>
      </c>
      <c r="F7" s="8">
        <v>411</v>
      </c>
      <c r="G7" s="9">
        <f>F7/E7*100</f>
        <v>98.090692124105018</v>
      </c>
      <c r="H7" s="10">
        <f>F7/D7*100</f>
        <v>100.2439024390244</v>
      </c>
      <c r="I7" s="11">
        <f>F7/C7*100</f>
        <v>65.445859872611464</v>
      </c>
    </row>
    <row r="8" spans="1:9" x14ac:dyDescent="0.25">
      <c r="A8" s="186"/>
      <c r="B8" s="12" t="s">
        <v>7</v>
      </c>
      <c r="C8" s="13">
        <v>12</v>
      </c>
      <c r="D8" s="126">
        <v>5</v>
      </c>
      <c r="E8" s="13">
        <v>4</v>
      </c>
      <c r="F8" s="13">
        <v>-6</v>
      </c>
      <c r="G8" s="15">
        <f>F8/E8*100</f>
        <v>-150</v>
      </c>
      <c r="H8" s="16">
        <f t="shared" ref="H8:H78" si="0">F8/D8*100</f>
        <v>-120</v>
      </c>
      <c r="I8" s="17">
        <f t="shared" ref="I8:I78" si="1">F8/C8*100</f>
        <v>-50</v>
      </c>
    </row>
    <row r="9" spans="1:9" x14ac:dyDescent="0.25">
      <c r="A9" s="186"/>
      <c r="B9" s="18" t="s">
        <v>8</v>
      </c>
      <c r="C9" s="19">
        <v>0</v>
      </c>
      <c r="D9" s="133">
        <v>0</v>
      </c>
      <c r="E9" s="19">
        <v>0</v>
      </c>
      <c r="F9" s="19">
        <v>0</v>
      </c>
      <c r="G9" s="15" t="e">
        <f>F9/E9*100</f>
        <v>#DIV/0!</v>
      </c>
      <c r="H9" s="16" t="e">
        <f>F9/D9*100</f>
        <v>#DIV/0!</v>
      </c>
      <c r="I9" s="17" t="e">
        <f>F9/C9*100</f>
        <v>#DIV/0!</v>
      </c>
    </row>
    <row r="10" spans="1:9" ht="15.75" thickBot="1" x14ac:dyDescent="0.3">
      <c r="A10" s="187"/>
      <c r="B10" s="20" t="s">
        <v>9</v>
      </c>
      <c r="C10" s="21">
        <v>0</v>
      </c>
      <c r="D10" s="128">
        <v>5</v>
      </c>
      <c r="E10" s="21">
        <v>5</v>
      </c>
      <c r="F10" s="21">
        <v>7</v>
      </c>
      <c r="G10" s="23">
        <f t="shared" ref="G10:G79" si="2">F10/E10*100</f>
        <v>140</v>
      </c>
      <c r="H10" s="24">
        <f t="shared" si="0"/>
        <v>140</v>
      </c>
      <c r="I10" s="25" t="e">
        <f t="shared" si="1"/>
        <v>#DIV/0!</v>
      </c>
    </row>
    <row r="11" spans="1:9" x14ac:dyDescent="0.25">
      <c r="A11" s="185">
        <v>2</v>
      </c>
      <c r="B11" s="26" t="s">
        <v>10</v>
      </c>
      <c r="C11" s="6">
        <v>290</v>
      </c>
      <c r="D11" s="131">
        <v>269</v>
      </c>
      <c r="E11" s="6">
        <v>269</v>
      </c>
      <c r="F11" s="6">
        <v>269</v>
      </c>
      <c r="G11" s="9">
        <f t="shared" si="2"/>
        <v>100</v>
      </c>
      <c r="H11" s="10">
        <f t="shared" si="0"/>
        <v>100</v>
      </c>
      <c r="I11" s="11">
        <f t="shared" si="1"/>
        <v>92.758620689655174</v>
      </c>
    </row>
    <row r="12" spans="1:9" x14ac:dyDescent="0.25">
      <c r="A12" s="186"/>
      <c r="B12" s="12" t="s">
        <v>11</v>
      </c>
      <c r="C12" s="13">
        <v>159</v>
      </c>
      <c r="D12" s="173">
        <v>254</v>
      </c>
      <c r="E12" s="13">
        <v>231</v>
      </c>
      <c r="F12" s="13">
        <v>231</v>
      </c>
      <c r="G12" s="15">
        <f t="shared" si="2"/>
        <v>100</v>
      </c>
      <c r="H12" s="16">
        <f t="shared" si="0"/>
        <v>90.944881889763778</v>
      </c>
      <c r="I12" s="17">
        <f t="shared" si="1"/>
        <v>145.28301886792451</v>
      </c>
    </row>
    <row r="13" spans="1:9" x14ac:dyDescent="0.25">
      <c r="A13" s="186"/>
      <c r="B13" s="12" t="s">
        <v>12</v>
      </c>
      <c r="C13" s="13">
        <v>17</v>
      </c>
      <c r="D13" s="173">
        <v>10</v>
      </c>
      <c r="E13" s="13">
        <v>10</v>
      </c>
      <c r="F13" s="13">
        <v>10</v>
      </c>
      <c r="G13" s="15">
        <f t="shared" si="2"/>
        <v>100</v>
      </c>
      <c r="H13" s="16">
        <f t="shared" si="0"/>
        <v>100</v>
      </c>
      <c r="I13" s="17">
        <f t="shared" si="1"/>
        <v>58.82352941176471</v>
      </c>
    </row>
    <row r="14" spans="1:9" x14ac:dyDescent="0.25">
      <c r="A14" s="186"/>
      <c r="B14" s="12" t="s">
        <v>13</v>
      </c>
      <c r="C14" s="13">
        <v>2</v>
      </c>
      <c r="D14" s="173">
        <v>3</v>
      </c>
      <c r="E14" s="13">
        <v>1</v>
      </c>
      <c r="F14" s="13">
        <v>0</v>
      </c>
      <c r="G14" s="15">
        <f t="shared" si="2"/>
        <v>0</v>
      </c>
      <c r="H14" s="16">
        <f t="shared" si="0"/>
        <v>0</v>
      </c>
      <c r="I14" s="17">
        <f t="shared" si="1"/>
        <v>0</v>
      </c>
    </row>
    <row r="15" spans="1:9" x14ac:dyDescent="0.25">
      <c r="A15" s="186"/>
      <c r="B15" s="27" t="s">
        <v>14</v>
      </c>
      <c r="C15" s="28">
        <f>C12+C14</f>
        <v>161</v>
      </c>
      <c r="D15" s="28">
        <f>D12+D14</f>
        <v>257</v>
      </c>
      <c r="E15" s="28">
        <f>E12+E14</f>
        <v>232</v>
      </c>
      <c r="F15" s="28">
        <f>F12+F14</f>
        <v>231</v>
      </c>
      <c r="G15" s="15">
        <f t="shared" si="2"/>
        <v>99.568965517241381</v>
      </c>
      <c r="H15" s="16">
        <f t="shared" si="0"/>
        <v>89.88326848249028</v>
      </c>
      <c r="I15" s="17">
        <f t="shared" si="1"/>
        <v>143.47826086956522</v>
      </c>
    </row>
    <row r="16" spans="1:9" x14ac:dyDescent="0.25">
      <c r="A16" s="186"/>
      <c r="B16" s="29" t="s">
        <v>15</v>
      </c>
      <c r="C16" s="30">
        <f>C14/C15</f>
        <v>1.2422360248447204E-2</v>
      </c>
      <c r="D16" s="30">
        <f>D14/D15</f>
        <v>1.1673151750972763E-2</v>
      </c>
      <c r="E16" s="30">
        <f>E14/E15</f>
        <v>4.3103448275862068E-3</v>
      </c>
      <c r="F16" s="31">
        <f>F14/F15</f>
        <v>0</v>
      </c>
      <c r="G16" s="15">
        <f t="shared" si="2"/>
        <v>0</v>
      </c>
      <c r="H16" s="16">
        <f t="shared" si="0"/>
        <v>0</v>
      </c>
      <c r="I16" s="17">
        <f t="shared" si="1"/>
        <v>0</v>
      </c>
    </row>
    <row r="17" spans="1:9" ht="15.75" thickBot="1" x14ac:dyDescent="0.3">
      <c r="A17" s="187"/>
      <c r="B17" s="32" t="s">
        <v>16</v>
      </c>
      <c r="C17" s="33">
        <f>C13/C15</f>
        <v>0.10559006211180125</v>
      </c>
      <c r="D17" s="33">
        <f>D13/D15</f>
        <v>3.8910505836575876E-2</v>
      </c>
      <c r="E17" s="33">
        <f>E13/E15</f>
        <v>4.3103448275862072E-2</v>
      </c>
      <c r="F17" s="34">
        <f>F13/F15</f>
        <v>4.3290043290043288E-2</v>
      </c>
      <c r="G17" s="23">
        <f t="shared" si="2"/>
        <v>100.43290043290042</v>
      </c>
      <c r="H17" s="24">
        <f t="shared" si="0"/>
        <v>111.25541125541125</v>
      </c>
      <c r="I17" s="25">
        <f t="shared" si="1"/>
        <v>40.998217468805699</v>
      </c>
    </row>
    <row r="18" spans="1:9" x14ac:dyDescent="0.25">
      <c r="A18" s="185">
        <v>3</v>
      </c>
      <c r="B18" s="26" t="s">
        <v>17</v>
      </c>
      <c r="C18" s="6">
        <v>2560</v>
      </c>
      <c r="D18" s="132">
        <v>28206</v>
      </c>
      <c r="E18" s="102">
        <v>32501</v>
      </c>
      <c r="F18" s="35">
        <v>32501.7</v>
      </c>
      <c r="G18" s="9">
        <f t="shared" si="2"/>
        <v>100.00215377988371</v>
      </c>
      <c r="H18" s="10">
        <f t="shared" si="0"/>
        <v>115.2297383535418</v>
      </c>
      <c r="I18" s="11">
        <f t="shared" si="1"/>
        <v>1269.59765625</v>
      </c>
    </row>
    <row r="19" spans="1:9" ht="26.25" thickBot="1" x14ac:dyDescent="0.3">
      <c r="A19" s="187"/>
      <c r="B19" s="36" t="s">
        <v>18</v>
      </c>
      <c r="C19" s="37">
        <f>C18/C12/12*1000</f>
        <v>1341.7190775681343</v>
      </c>
      <c r="D19" s="37">
        <f t="shared" ref="D19:F19" si="3">D18/D12/12*1000</f>
        <v>9253.9370078740158</v>
      </c>
      <c r="E19" s="37">
        <f t="shared" si="3"/>
        <v>11724.747474747473</v>
      </c>
      <c r="F19" s="37">
        <f t="shared" si="3"/>
        <v>11725.000000000002</v>
      </c>
      <c r="G19" s="23">
        <f t="shared" si="2"/>
        <v>100.00215377988373</v>
      </c>
      <c r="H19" s="24">
        <f t="shared" si="0"/>
        <v>126.70282918527975</v>
      </c>
      <c r="I19" s="25">
        <f t="shared" si="1"/>
        <v>873.87890625</v>
      </c>
    </row>
    <row r="20" spans="1:9" x14ac:dyDescent="0.25">
      <c r="A20" s="185">
        <v>4</v>
      </c>
      <c r="B20" s="5" t="s">
        <v>19</v>
      </c>
      <c r="C20" s="6">
        <v>6342</v>
      </c>
      <c r="D20" s="132">
        <v>41280</v>
      </c>
      <c r="E20" s="103">
        <v>42000</v>
      </c>
      <c r="F20" s="38">
        <v>43344</v>
      </c>
      <c r="G20" s="9">
        <f t="shared" si="2"/>
        <v>103.2</v>
      </c>
      <c r="H20" s="10">
        <f t="shared" si="0"/>
        <v>105</v>
      </c>
      <c r="I20" s="11">
        <f t="shared" si="1"/>
        <v>683.44370860927154</v>
      </c>
    </row>
    <row r="21" spans="1:9" ht="15.75" thickBot="1" x14ac:dyDescent="0.3">
      <c r="A21" s="187"/>
      <c r="B21" s="39" t="s">
        <v>20</v>
      </c>
      <c r="C21" s="40">
        <f>C20/C7/12*1000</f>
        <v>841.56050955414003</v>
      </c>
      <c r="D21" s="40">
        <f t="shared" ref="D21:F21" si="4">D20/D7/12*1000</f>
        <v>8390.2439024390242</v>
      </c>
      <c r="E21" s="40">
        <f t="shared" si="4"/>
        <v>8353.2219570405723</v>
      </c>
      <c r="F21" s="40">
        <f t="shared" si="4"/>
        <v>8788.3211678832104</v>
      </c>
      <c r="G21" s="23">
        <f t="shared" si="2"/>
        <v>105.20875912408758</v>
      </c>
      <c r="H21" s="24">
        <f t="shared" si="0"/>
        <v>104.74452554744525</v>
      </c>
      <c r="I21" s="41">
        <f t="shared" si="1"/>
        <v>1044.2886837144099</v>
      </c>
    </row>
    <row r="22" spans="1:9" ht="26.25" x14ac:dyDescent="0.25">
      <c r="A22" s="185">
        <v>5</v>
      </c>
      <c r="B22" s="42" t="s">
        <v>21</v>
      </c>
      <c r="C22" s="6">
        <v>70</v>
      </c>
      <c r="D22" s="174">
        <v>51</v>
      </c>
      <c r="E22" s="6">
        <v>50</v>
      </c>
      <c r="F22" s="6">
        <v>50</v>
      </c>
      <c r="G22" s="9">
        <f t="shared" si="2"/>
        <v>100</v>
      </c>
      <c r="H22" s="10">
        <f t="shared" si="0"/>
        <v>98.039215686274503</v>
      </c>
      <c r="I22" s="43">
        <f t="shared" si="1"/>
        <v>71.428571428571431</v>
      </c>
    </row>
    <row r="23" spans="1:9" ht="27" thickBot="1" x14ac:dyDescent="0.3">
      <c r="A23" s="187"/>
      <c r="B23" s="44" t="s">
        <v>22</v>
      </c>
      <c r="C23" s="37">
        <f>C22/C7*100</f>
        <v>11.146496815286625</v>
      </c>
      <c r="D23" s="37">
        <f>D22/D7*100</f>
        <v>12.439024390243903</v>
      </c>
      <c r="E23" s="37">
        <f>E22/E7*100</f>
        <v>11.933174224343675</v>
      </c>
      <c r="F23" s="45">
        <f>F22/F7*100</f>
        <v>12.165450121654501</v>
      </c>
      <c r="G23" s="23">
        <f t="shared" si="2"/>
        <v>101.94647201946472</v>
      </c>
      <c r="H23" s="24">
        <f t="shared" si="0"/>
        <v>97.80067744859501</v>
      </c>
      <c r="I23" s="41">
        <f t="shared" si="1"/>
        <v>109.14146680570039</v>
      </c>
    </row>
    <row r="24" spans="1:9" ht="26.25" x14ac:dyDescent="0.25">
      <c r="A24" s="200">
        <v>6</v>
      </c>
      <c r="B24" s="101" t="s">
        <v>23</v>
      </c>
      <c r="C24" s="38"/>
      <c r="D24" s="7"/>
      <c r="E24" s="38"/>
      <c r="F24" s="38"/>
      <c r="G24" s="9"/>
      <c r="H24" s="10"/>
      <c r="I24" s="43"/>
    </row>
    <row r="25" spans="1:9" x14ac:dyDescent="0.25">
      <c r="A25" s="201"/>
      <c r="B25" s="48" t="s">
        <v>24</v>
      </c>
      <c r="C25" s="13"/>
      <c r="D25" s="14"/>
      <c r="E25" s="13"/>
      <c r="F25" s="49"/>
      <c r="G25" s="15" t="e">
        <f t="shared" si="2"/>
        <v>#DIV/0!</v>
      </c>
      <c r="H25" s="16" t="e">
        <f t="shared" si="0"/>
        <v>#DIV/0!</v>
      </c>
      <c r="I25" s="50" t="e">
        <f t="shared" si="1"/>
        <v>#DIV/0!</v>
      </c>
    </row>
    <row r="26" spans="1:9" x14ac:dyDescent="0.25">
      <c r="A26" s="201"/>
      <c r="B26" s="12" t="s">
        <v>25</v>
      </c>
      <c r="C26" s="13"/>
      <c r="D26" s="14"/>
      <c r="E26" s="13"/>
      <c r="F26" s="49"/>
      <c r="G26" s="15" t="e">
        <f t="shared" si="2"/>
        <v>#DIV/0!</v>
      </c>
      <c r="H26" s="16" t="e">
        <f t="shared" si="0"/>
        <v>#DIV/0!</v>
      </c>
      <c r="I26" s="50" t="e">
        <f t="shared" si="1"/>
        <v>#DIV/0!</v>
      </c>
    </row>
    <row r="27" spans="1:9" x14ac:dyDescent="0.25">
      <c r="A27" s="201"/>
      <c r="B27" s="12" t="s">
        <v>26</v>
      </c>
      <c r="C27" s="13"/>
      <c r="D27" s="14"/>
      <c r="E27" s="13"/>
      <c r="F27" s="13"/>
      <c r="G27" s="15" t="e">
        <f>F27/E27*100</f>
        <v>#DIV/0!</v>
      </c>
      <c r="H27" s="16" t="e">
        <f>F27/D27*100</f>
        <v>#DIV/0!</v>
      </c>
      <c r="I27" s="50" t="e">
        <f>F27/C27*100</f>
        <v>#DIV/0!</v>
      </c>
    </row>
    <row r="28" spans="1:9" x14ac:dyDescent="0.25">
      <c r="A28" s="201"/>
      <c r="B28" s="12" t="s">
        <v>27</v>
      </c>
      <c r="C28" s="13"/>
      <c r="D28" s="14"/>
      <c r="E28" s="13"/>
      <c r="F28" s="13"/>
      <c r="G28" s="15" t="e">
        <f t="shared" si="2"/>
        <v>#DIV/0!</v>
      </c>
      <c r="H28" s="16" t="e">
        <f t="shared" si="0"/>
        <v>#DIV/0!</v>
      </c>
      <c r="I28" s="50" t="e">
        <f t="shared" si="1"/>
        <v>#DIV/0!</v>
      </c>
    </row>
    <row r="29" spans="1:9" x14ac:dyDescent="0.25">
      <c r="A29" s="201"/>
      <c r="B29" s="12" t="s">
        <v>28</v>
      </c>
      <c r="C29" s="13"/>
      <c r="D29" s="14"/>
      <c r="E29" s="13"/>
      <c r="F29" s="49"/>
      <c r="G29" s="15" t="e">
        <f t="shared" si="2"/>
        <v>#DIV/0!</v>
      </c>
      <c r="H29" s="16" t="e">
        <f t="shared" si="0"/>
        <v>#DIV/0!</v>
      </c>
      <c r="I29" s="50" t="e">
        <f t="shared" si="1"/>
        <v>#DIV/0!</v>
      </c>
    </row>
    <row r="30" spans="1:9" x14ac:dyDescent="0.25">
      <c r="A30" s="201"/>
      <c r="B30" s="12" t="s">
        <v>29</v>
      </c>
      <c r="C30" s="13"/>
      <c r="D30" s="14"/>
      <c r="E30" s="13"/>
      <c r="F30" s="51"/>
      <c r="G30" s="15" t="e">
        <f t="shared" si="2"/>
        <v>#DIV/0!</v>
      </c>
      <c r="H30" s="16" t="e">
        <f t="shared" si="0"/>
        <v>#DIV/0!</v>
      </c>
      <c r="I30" s="50" t="e">
        <f t="shared" si="1"/>
        <v>#DIV/0!</v>
      </c>
    </row>
    <row r="31" spans="1:9" x14ac:dyDescent="0.25">
      <c r="A31" s="201"/>
      <c r="B31" s="52" t="s">
        <v>30</v>
      </c>
      <c r="C31" s="13"/>
      <c r="D31" s="14"/>
      <c r="E31" s="13"/>
      <c r="F31" s="13"/>
      <c r="G31" s="15" t="e">
        <f t="shared" si="2"/>
        <v>#DIV/0!</v>
      </c>
      <c r="H31" s="16" t="e">
        <f t="shared" si="0"/>
        <v>#DIV/0!</v>
      </c>
      <c r="I31" s="50" t="e">
        <f t="shared" si="1"/>
        <v>#DIV/0!</v>
      </c>
    </row>
    <row r="32" spans="1:9" x14ac:dyDescent="0.25">
      <c r="A32" s="201"/>
      <c r="B32" s="12" t="s">
        <v>31</v>
      </c>
      <c r="C32" s="13"/>
      <c r="D32" s="14"/>
      <c r="E32" s="13"/>
      <c r="F32" s="13"/>
      <c r="G32" s="15" t="e">
        <f>F32/E32*100</f>
        <v>#DIV/0!</v>
      </c>
      <c r="H32" s="16" t="e">
        <f>F32/D32*100</f>
        <v>#DIV/0!</v>
      </c>
      <c r="I32" s="50" t="e">
        <f>F32/C32*100</f>
        <v>#DIV/0!</v>
      </c>
    </row>
    <row r="33" spans="1:9" x14ac:dyDescent="0.25">
      <c r="A33" s="201"/>
      <c r="B33" s="12" t="s">
        <v>32</v>
      </c>
      <c r="C33" s="13"/>
      <c r="D33" s="14"/>
      <c r="E33" s="13"/>
      <c r="F33" s="13"/>
      <c r="G33" s="15" t="e">
        <f t="shared" si="2"/>
        <v>#DIV/0!</v>
      </c>
      <c r="H33" s="16" t="e">
        <f t="shared" si="0"/>
        <v>#DIV/0!</v>
      </c>
      <c r="I33" s="50" t="e">
        <f t="shared" si="1"/>
        <v>#DIV/0!</v>
      </c>
    </row>
    <row r="34" spans="1:9" x14ac:dyDescent="0.25">
      <c r="A34" s="201"/>
      <c r="B34" s="12" t="s">
        <v>33</v>
      </c>
      <c r="C34" s="13"/>
      <c r="D34" s="14"/>
      <c r="E34" s="13"/>
      <c r="F34" s="51"/>
      <c r="G34" s="15" t="e">
        <f t="shared" si="2"/>
        <v>#DIV/0!</v>
      </c>
      <c r="H34" s="16" t="e">
        <f t="shared" si="0"/>
        <v>#DIV/0!</v>
      </c>
      <c r="I34" s="50" t="e">
        <f t="shared" si="1"/>
        <v>#DIV/0!</v>
      </c>
    </row>
    <row r="35" spans="1:9" x14ac:dyDescent="0.25">
      <c r="A35" s="201"/>
      <c r="B35" s="53" t="s">
        <v>34</v>
      </c>
      <c r="C35" s="54">
        <f>SUM(C36:C47)</f>
        <v>0</v>
      </c>
      <c r="D35" s="54">
        <f>SUM(D36:D47)</f>
        <v>0</v>
      </c>
      <c r="E35" s="54">
        <f>SUM(E36:E47)</f>
        <v>0</v>
      </c>
      <c r="F35" s="54">
        <f>SUM(F36:F47)</f>
        <v>0</v>
      </c>
      <c r="G35" s="15" t="e">
        <f t="shared" si="2"/>
        <v>#DIV/0!</v>
      </c>
      <c r="H35" s="16" t="e">
        <f t="shared" si="0"/>
        <v>#DIV/0!</v>
      </c>
      <c r="I35" s="50" t="e">
        <f t="shared" si="1"/>
        <v>#DIV/0!</v>
      </c>
    </row>
    <row r="36" spans="1:9" x14ac:dyDescent="0.25">
      <c r="A36" s="201"/>
      <c r="B36" s="12" t="s">
        <v>35</v>
      </c>
      <c r="C36" s="13"/>
      <c r="D36" s="13"/>
      <c r="E36" s="13"/>
      <c r="F36" s="120"/>
      <c r="G36" s="15" t="e">
        <f t="shared" si="2"/>
        <v>#DIV/0!</v>
      </c>
      <c r="H36" s="16" t="e">
        <f t="shared" si="0"/>
        <v>#DIV/0!</v>
      </c>
      <c r="I36" s="50" t="e">
        <f t="shared" si="1"/>
        <v>#DIV/0!</v>
      </c>
    </row>
    <row r="37" spans="1:9" x14ac:dyDescent="0.25">
      <c r="A37" s="201"/>
      <c r="B37" s="12" t="s">
        <v>36</v>
      </c>
      <c r="C37" s="13"/>
      <c r="D37" s="13"/>
      <c r="E37" s="13"/>
      <c r="F37" s="49"/>
      <c r="G37" s="15" t="e">
        <f t="shared" si="2"/>
        <v>#DIV/0!</v>
      </c>
      <c r="H37" s="16" t="e">
        <f t="shared" si="0"/>
        <v>#DIV/0!</v>
      </c>
      <c r="I37" s="50" t="e">
        <f t="shared" si="1"/>
        <v>#DIV/0!</v>
      </c>
    </row>
    <row r="38" spans="1:9" x14ac:dyDescent="0.25">
      <c r="A38" s="201"/>
      <c r="B38" s="12" t="s">
        <v>37</v>
      </c>
      <c r="C38" s="13"/>
      <c r="D38" s="13"/>
      <c r="E38" s="13"/>
      <c r="F38" s="13"/>
      <c r="G38" s="15" t="e">
        <f t="shared" si="2"/>
        <v>#DIV/0!</v>
      </c>
      <c r="H38" s="16" t="e">
        <f t="shared" si="0"/>
        <v>#DIV/0!</v>
      </c>
      <c r="I38" s="50" t="e">
        <f t="shared" si="1"/>
        <v>#DIV/0!</v>
      </c>
    </row>
    <row r="39" spans="1:9" x14ac:dyDescent="0.25">
      <c r="A39" s="201"/>
      <c r="B39" s="12" t="s">
        <v>38</v>
      </c>
      <c r="C39" s="13"/>
      <c r="D39" s="13"/>
      <c r="E39" s="13"/>
      <c r="F39" s="13"/>
      <c r="G39" s="15" t="e">
        <f t="shared" si="2"/>
        <v>#DIV/0!</v>
      </c>
      <c r="H39" s="16" t="e">
        <f t="shared" si="0"/>
        <v>#DIV/0!</v>
      </c>
      <c r="I39" s="50" t="e">
        <f t="shared" si="1"/>
        <v>#DIV/0!</v>
      </c>
    </row>
    <row r="40" spans="1:9" x14ac:dyDescent="0.25">
      <c r="A40" s="201"/>
      <c r="B40" s="12" t="s">
        <v>39</v>
      </c>
      <c r="C40" s="13"/>
      <c r="D40" s="13"/>
      <c r="E40" s="13"/>
      <c r="F40" s="49"/>
      <c r="G40" s="15" t="e">
        <f t="shared" si="2"/>
        <v>#DIV/0!</v>
      </c>
      <c r="H40" s="16" t="e">
        <f t="shared" si="0"/>
        <v>#DIV/0!</v>
      </c>
      <c r="I40" s="50" t="e">
        <f t="shared" si="1"/>
        <v>#DIV/0!</v>
      </c>
    </row>
    <row r="41" spans="1:9" x14ac:dyDescent="0.25">
      <c r="A41" s="201"/>
      <c r="B41" s="12" t="s">
        <v>38</v>
      </c>
      <c r="C41" s="13"/>
      <c r="D41" s="13"/>
      <c r="E41" s="13"/>
      <c r="F41" s="13"/>
      <c r="G41" s="15"/>
      <c r="H41" s="16"/>
      <c r="I41" s="50"/>
    </row>
    <row r="42" spans="1:9" x14ac:dyDescent="0.25">
      <c r="A42" s="201"/>
      <c r="B42" s="12" t="s">
        <v>40</v>
      </c>
      <c r="C42" s="13"/>
      <c r="D42" s="13"/>
      <c r="E42" s="13"/>
      <c r="F42" s="13"/>
      <c r="G42" s="15" t="e">
        <f t="shared" si="2"/>
        <v>#DIV/0!</v>
      </c>
      <c r="H42" s="16" t="e">
        <f t="shared" si="0"/>
        <v>#DIV/0!</v>
      </c>
      <c r="I42" s="50" t="e">
        <f t="shared" si="1"/>
        <v>#DIV/0!</v>
      </c>
    </row>
    <row r="43" spans="1:9" x14ac:dyDescent="0.25">
      <c r="A43" s="201"/>
      <c r="B43" s="12" t="s">
        <v>41</v>
      </c>
      <c r="C43" s="13"/>
      <c r="D43" s="13"/>
      <c r="E43" s="13"/>
      <c r="F43" s="49"/>
      <c r="G43" s="15" t="e">
        <f>F43/E43*100</f>
        <v>#DIV/0!</v>
      </c>
      <c r="H43" s="16" t="e">
        <f>F43/D43*100</f>
        <v>#DIV/0!</v>
      </c>
      <c r="I43" s="50" t="e">
        <f>F43/C43*100</f>
        <v>#DIV/0!</v>
      </c>
    </row>
    <row r="44" spans="1:9" x14ac:dyDescent="0.25">
      <c r="A44" s="201"/>
      <c r="B44" s="12" t="s">
        <v>42</v>
      </c>
      <c r="C44" s="13"/>
      <c r="D44" s="13"/>
      <c r="E44" s="13"/>
      <c r="F44" s="13"/>
      <c r="G44" s="15" t="e">
        <f>F44/E44*100</f>
        <v>#DIV/0!</v>
      </c>
      <c r="H44" s="16" t="e">
        <f>F44/D44*100</f>
        <v>#DIV/0!</v>
      </c>
      <c r="I44" s="50" t="e">
        <f>F44/C44*100</f>
        <v>#DIV/0!</v>
      </c>
    </row>
    <row r="45" spans="1:9" x14ac:dyDescent="0.25">
      <c r="A45" s="201"/>
      <c r="B45" s="12" t="s">
        <v>43</v>
      </c>
      <c r="C45" s="13"/>
      <c r="D45" s="13"/>
      <c r="E45" s="13"/>
      <c r="F45" s="49"/>
      <c r="G45" s="15" t="e">
        <f>F45/E45*100</f>
        <v>#DIV/0!</v>
      </c>
      <c r="H45" s="16" t="e">
        <f>F45/D45*100</f>
        <v>#DIV/0!</v>
      </c>
      <c r="I45" s="50" t="e">
        <f>F45/C45*100</f>
        <v>#DIV/0!</v>
      </c>
    </row>
    <row r="46" spans="1:9" x14ac:dyDescent="0.25">
      <c r="A46" s="201"/>
      <c r="B46" s="12" t="s">
        <v>44</v>
      </c>
      <c r="C46" s="13"/>
      <c r="D46" s="13"/>
      <c r="E46" s="13"/>
      <c r="F46" s="13"/>
      <c r="G46" s="15" t="e">
        <f t="shared" si="2"/>
        <v>#DIV/0!</v>
      </c>
      <c r="H46" s="16" t="e">
        <f t="shared" si="0"/>
        <v>#DIV/0!</v>
      </c>
      <c r="I46" s="50" t="e">
        <f t="shared" si="1"/>
        <v>#DIV/0!</v>
      </c>
    </row>
    <row r="47" spans="1:9" x14ac:dyDescent="0.25">
      <c r="A47" s="201"/>
      <c r="B47" s="12" t="s">
        <v>45</v>
      </c>
      <c r="C47" s="13"/>
      <c r="D47" s="13"/>
      <c r="E47" s="13"/>
      <c r="F47" s="49"/>
      <c r="G47" s="15" t="e">
        <f t="shared" si="2"/>
        <v>#DIV/0!</v>
      </c>
      <c r="H47" s="16" t="e">
        <f t="shared" si="0"/>
        <v>#DIV/0!</v>
      </c>
      <c r="I47" s="50" t="e">
        <f t="shared" si="1"/>
        <v>#DIV/0!</v>
      </c>
    </row>
    <row r="48" spans="1:9" ht="26.25" x14ac:dyDescent="0.25">
      <c r="A48" s="201"/>
      <c r="B48" s="29" t="s">
        <v>46</v>
      </c>
      <c r="C48" s="54">
        <f>SUM(C49:C51)</f>
        <v>13889.5</v>
      </c>
      <c r="D48" s="54">
        <f>SUM(D49:D51)</f>
        <v>44764.074999999997</v>
      </c>
      <c r="E48" s="54">
        <f>SUM(E49:E51)</f>
        <v>45500</v>
      </c>
      <c r="F48" s="54">
        <f>SUM(F49:F51)</f>
        <v>45191.1</v>
      </c>
      <c r="G48" s="15">
        <f t="shared" si="2"/>
        <v>99.321098901098907</v>
      </c>
      <c r="H48" s="16">
        <f t="shared" si="0"/>
        <v>100.95394577012928</v>
      </c>
      <c r="I48" s="50">
        <f t="shared" si="1"/>
        <v>325.36160408942004</v>
      </c>
    </row>
    <row r="49" spans="1:9" x14ac:dyDescent="0.25">
      <c r="A49" s="201"/>
      <c r="B49" s="12" t="s">
        <v>122</v>
      </c>
      <c r="C49" s="13">
        <v>1192</v>
      </c>
      <c r="D49" s="13">
        <v>0</v>
      </c>
      <c r="E49" s="13">
        <v>0</v>
      </c>
      <c r="F49" s="119">
        <v>0</v>
      </c>
      <c r="G49" s="15" t="e">
        <f t="shared" si="2"/>
        <v>#DIV/0!</v>
      </c>
      <c r="H49" s="16" t="e">
        <f t="shared" si="0"/>
        <v>#DIV/0!</v>
      </c>
      <c r="I49" s="50">
        <f t="shared" si="1"/>
        <v>0</v>
      </c>
    </row>
    <row r="50" spans="1:9" x14ac:dyDescent="0.25">
      <c r="A50" s="201"/>
      <c r="B50" s="12" t="s">
        <v>47</v>
      </c>
      <c r="C50" s="13">
        <v>1105</v>
      </c>
      <c r="D50" s="13">
        <v>9272.5499999999993</v>
      </c>
      <c r="E50" s="13">
        <v>10000</v>
      </c>
      <c r="F50" s="119">
        <v>10038.5</v>
      </c>
      <c r="G50" s="15">
        <f t="shared" si="2"/>
        <v>100.38499999999999</v>
      </c>
      <c r="H50" s="16">
        <f t="shared" si="0"/>
        <v>108.26040301750868</v>
      </c>
      <c r="I50" s="50">
        <f t="shared" si="1"/>
        <v>908.46153846153845</v>
      </c>
    </row>
    <row r="51" spans="1:9" x14ac:dyDescent="0.25">
      <c r="A51" s="201"/>
      <c r="B51" s="12" t="s">
        <v>48</v>
      </c>
      <c r="C51" s="13">
        <v>11592.5</v>
      </c>
      <c r="D51" s="13">
        <v>35491.525000000001</v>
      </c>
      <c r="E51" s="13">
        <v>35500</v>
      </c>
      <c r="F51" s="119">
        <v>35152.6</v>
      </c>
      <c r="G51" s="15">
        <f t="shared" si="2"/>
        <v>99.021408450704214</v>
      </c>
      <c r="H51" s="16">
        <f t="shared" si="0"/>
        <v>99.045053713527381</v>
      </c>
      <c r="I51" s="50">
        <f t="shared" si="1"/>
        <v>303.23571274530946</v>
      </c>
    </row>
    <row r="52" spans="1:9" x14ac:dyDescent="0.25">
      <c r="A52" s="201"/>
      <c r="B52" s="57" t="s">
        <v>49</v>
      </c>
      <c r="C52" s="54">
        <f>C48+C35</f>
        <v>13889.5</v>
      </c>
      <c r="D52" s="54">
        <f>D48+D35</f>
        <v>44764.074999999997</v>
      </c>
      <c r="E52" s="54">
        <f>E48+E35</f>
        <v>45500</v>
      </c>
      <c r="F52" s="58">
        <f>F48+F35</f>
        <v>45191.1</v>
      </c>
      <c r="G52" s="15">
        <f t="shared" si="2"/>
        <v>99.321098901098907</v>
      </c>
      <c r="H52" s="16">
        <f t="shared" si="0"/>
        <v>100.95394577012928</v>
      </c>
      <c r="I52" s="50">
        <f t="shared" si="1"/>
        <v>325.36160408942004</v>
      </c>
    </row>
    <row r="53" spans="1:9" x14ac:dyDescent="0.25">
      <c r="A53" s="201"/>
      <c r="B53" s="53" t="s">
        <v>20</v>
      </c>
      <c r="C53" s="59">
        <f>C52/C7/12*1000</f>
        <v>1843.086518046709</v>
      </c>
      <c r="D53" s="59">
        <f t="shared" ref="D53:F53" si="5">D52/D7/12*1000</f>
        <v>9098.3892276422757</v>
      </c>
      <c r="E53" s="59">
        <f t="shared" si="5"/>
        <v>9049.3237867939533</v>
      </c>
      <c r="F53" s="59">
        <f t="shared" si="5"/>
        <v>9162.8345498783456</v>
      </c>
      <c r="G53" s="15">
        <f t="shared" si="2"/>
        <v>101.25435630063369</v>
      </c>
      <c r="H53" s="16">
        <f t="shared" si="0"/>
        <v>100.70831573175916</v>
      </c>
      <c r="I53" s="50">
        <f t="shared" si="1"/>
        <v>497.1461979760482</v>
      </c>
    </row>
    <row r="54" spans="1:9" x14ac:dyDescent="0.25">
      <c r="A54" s="201"/>
      <c r="B54" s="18" t="s">
        <v>50</v>
      </c>
      <c r="C54" s="60"/>
      <c r="D54" s="60">
        <v>16470</v>
      </c>
      <c r="E54" s="60">
        <v>16500</v>
      </c>
      <c r="F54" s="61">
        <v>16610</v>
      </c>
      <c r="G54" s="15">
        <f>F54/E54*100</f>
        <v>100.66666666666666</v>
      </c>
      <c r="H54" s="16">
        <f>F54/D54*100</f>
        <v>100.85003035822709</v>
      </c>
      <c r="I54" s="50" t="e">
        <f>F54/C54*100</f>
        <v>#DIV/0!</v>
      </c>
    </row>
    <row r="55" spans="1:9" ht="15.75" thickBot="1" x14ac:dyDescent="0.3">
      <c r="A55" s="202"/>
      <c r="B55" s="62" t="s">
        <v>51</v>
      </c>
      <c r="C55" s="63"/>
      <c r="D55" s="63">
        <v>22011.7</v>
      </c>
      <c r="E55" s="63">
        <v>2500</v>
      </c>
      <c r="F55" s="64">
        <v>2634.2</v>
      </c>
      <c r="G55" s="23">
        <f>F55/E55*100</f>
        <v>105.36799999999999</v>
      </c>
      <c r="H55" s="24">
        <f>F55/D55*100</f>
        <v>11.96727195082615</v>
      </c>
      <c r="I55" s="41" t="e">
        <f>F55/C55*100</f>
        <v>#DIV/0!</v>
      </c>
    </row>
    <row r="56" spans="1:9" ht="26.25" x14ac:dyDescent="0.25">
      <c r="A56" s="185">
        <v>7</v>
      </c>
      <c r="B56" s="65" t="s">
        <v>52</v>
      </c>
      <c r="C56" s="66">
        <f>C52/C57</f>
        <v>534.21153846153845</v>
      </c>
      <c r="D56" s="66">
        <f>D52/D57</f>
        <v>2034.7306818181817</v>
      </c>
      <c r="E56" s="66">
        <f>E52/E57</f>
        <v>2068.181818181818</v>
      </c>
      <c r="F56" s="67">
        <f>F52/F57</f>
        <v>2054.1409090909092</v>
      </c>
      <c r="G56" s="9">
        <f t="shared" si="2"/>
        <v>99.321098901098921</v>
      </c>
      <c r="H56" s="10">
        <f t="shared" si="0"/>
        <v>100.95394577012931</v>
      </c>
      <c r="I56" s="43">
        <f t="shared" si="1"/>
        <v>384.51825937840556</v>
      </c>
    </row>
    <row r="57" spans="1:9" ht="27" thickBot="1" x14ac:dyDescent="0.3">
      <c r="A57" s="187"/>
      <c r="B57" s="68" t="s">
        <v>53</v>
      </c>
      <c r="C57" s="21">
        <v>26</v>
      </c>
      <c r="D57" s="21">
        <v>22</v>
      </c>
      <c r="E57" s="21">
        <v>22</v>
      </c>
      <c r="F57" s="21">
        <v>22</v>
      </c>
      <c r="G57" s="23">
        <f t="shared" si="2"/>
        <v>100</v>
      </c>
      <c r="H57" s="24">
        <f t="shared" si="0"/>
        <v>100</v>
      </c>
      <c r="I57" s="41">
        <f t="shared" si="1"/>
        <v>84.615384615384613</v>
      </c>
    </row>
    <row r="58" spans="1:9" x14ac:dyDescent="0.25">
      <c r="A58" s="185">
        <v>8</v>
      </c>
      <c r="B58" s="69" t="s">
        <v>54</v>
      </c>
      <c r="C58" s="6">
        <v>2516</v>
      </c>
      <c r="D58" s="6">
        <v>25020</v>
      </c>
      <c r="E58" s="6">
        <v>26000</v>
      </c>
      <c r="F58" s="6">
        <v>27521.3</v>
      </c>
      <c r="G58" s="9">
        <f t="shared" si="2"/>
        <v>105.85115384615385</v>
      </c>
      <c r="H58" s="10">
        <f t="shared" si="0"/>
        <v>109.99720223820944</v>
      </c>
      <c r="I58" s="43">
        <f t="shared" si="1"/>
        <v>1093.8513513513512</v>
      </c>
    </row>
    <row r="59" spans="1:9" ht="15.75" thickBot="1" x14ac:dyDescent="0.3">
      <c r="A59" s="187"/>
      <c r="B59" s="39" t="s">
        <v>20</v>
      </c>
      <c r="C59" s="37">
        <f>C58/C7/12*1000</f>
        <v>333.86411889596604</v>
      </c>
      <c r="D59" s="37">
        <f t="shared" ref="D59:F59" si="6">D58/D7/12*1000</f>
        <v>5085.3658536585363</v>
      </c>
      <c r="E59" s="37">
        <f t="shared" si="6"/>
        <v>5171.04216388226</v>
      </c>
      <c r="F59" s="37">
        <f t="shared" si="6"/>
        <v>5580.1500405515008</v>
      </c>
      <c r="G59" s="23">
        <f t="shared" si="2"/>
        <v>107.91151693804979</v>
      </c>
      <c r="H59" s="24">
        <f t="shared" si="0"/>
        <v>109.72956914273935</v>
      </c>
      <c r="I59" s="41">
        <f t="shared" si="1"/>
        <v>1671.3835733543765</v>
      </c>
    </row>
    <row r="60" spans="1:9" x14ac:dyDescent="0.25">
      <c r="A60" s="185">
        <v>9</v>
      </c>
      <c r="B60" s="70" t="s">
        <v>55</v>
      </c>
      <c r="C60" s="47">
        <f>C62+C70+C71+C72+C73+C76+C77+C78+C79+C80+C81+C82</f>
        <v>50</v>
      </c>
      <c r="D60" s="47">
        <f>D62+D70+D71+D72+D73+D76+D77+D78+D79+D80+D81+D82</f>
        <v>4440.2</v>
      </c>
      <c r="E60" s="47">
        <f>E62+E70+E71+E72+E73+E76+E77+E78+E79+E80+E81+E82</f>
        <v>4386</v>
      </c>
      <c r="F60" s="71">
        <f>F62+F70+F71+F72+F73+F76+F77+F78+F79+F80+F81+F82</f>
        <v>4393.7</v>
      </c>
      <c r="G60" s="9">
        <f t="shared" si="2"/>
        <v>100.17555859553123</v>
      </c>
      <c r="H60" s="10">
        <f t="shared" si="0"/>
        <v>98.952749876131705</v>
      </c>
      <c r="I60" s="43">
        <f t="shared" si="1"/>
        <v>8787.4</v>
      </c>
    </row>
    <row r="61" spans="1:9" x14ac:dyDescent="0.25">
      <c r="A61" s="186"/>
      <c r="B61" s="53" t="s">
        <v>20</v>
      </c>
      <c r="C61" s="59">
        <f>C60/C7*1000/12</f>
        <v>6.6348195329087041</v>
      </c>
      <c r="D61" s="59">
        <f t="shared" ref="D61:F61" si="7">D60/D7*1000/12</f>
        <v>902.47967479674799</v>
      </c>
      <c r="E61" s="59">
        <f t="shared" si="7"/>
        <v>872.31503579952278</v>
      </c>
      <c r="F61" s="59">
        <f t="shared" si="7"/>
        <v>890.85563665855625</v>
      </c>
      <c r="G61" s="15">
        <f t="shared" si="2"/>
        <v>102.12544781393571</v>
      </c>
      <c r="H61" s="16">
        <f t="shared" si="0"/>
        <v>98.711988927527955</v>
      </c>
      <c r="I61" s="50">
        <f t="shared" si="1"/>
        <v>13426.976155717763</v>
      </c>
    </row>
    <row r="62" spans="1:9" x14ac:dyDescent="0.25">
      <c r="A62" s="186"/>
      <c r="B62" s="53" t="s">
        <v>56</v>
      </c>
      <c r="C62" s="54">
        <f>SUM(C63:C69)</f>
        <v>0</v>
      </c>
      <c r="D62" s="54">
        <f>SUM(D63:D69)</f>
        <v>0</v>
      </c>
      <c r="E62" s="54">
        <f>SUM(E63:E69)</f>
        <v>0</v>
      </c>
      <c r="F62" s="54">
        <f>SUM(F63:F69)</f>
        <v>0</v>
      </c>
      <c r="G62" s="15" t="e">
        <f t="shared" si="2"/>
        <v>#DIV/0!</v>
      </c>
      <c r="H62" s="16" t="e">
        <f t="shared" si="0"/>
        <v>#DIV/0!</v>
      </c>
      <c r="I62" s="50" t="e">
        <f t="shared" si="1"/>
        <v>#DIV/0!</v>
      </c>
    </row>
    <row r="63" spans="1:9" x14ac:dyDescent="0.25">
      <c r="A63" s="186"/>
      <c r="B63" s="12" t="s">
        <v>57</v>
      </c>
      <c r="C63" s="13"/>
      <c r="D63" s="13"/>
      <c r="E63" s="13"/>
      <c r="F63" s="13"/>
      <c r="G63" s="15" t="e">
        <f t="shared" si="2"/>
        <v>#DIV/0!</v>
      </c>
      <c r="H63" s="16" t="e">
        <f t="shared" si="0"/>
        <v>#DIV/0!</v>
      </c>
      <c r="I63" s="50" t="e">
        <f t="shared" si="1"/>
        <v>#DIV/0!</v>
      </c>
    </row>
    <row r="64" spans="1:9" x14ac:dyDescent="0.25">
      <c r="A64" s="186"/>
      <c r="B64" s="12" t="s">
        <v>58</v>
      </c>
      <c r="C64" s="13"/>
      <c r="D64" s="13"/>
      <c r="E64" s="13"/>
      <c r="F64" s="13"/>
      <c r="G64" s="15" t="e">
        <f t="shared" si="2"/>
        <v>#DIV/0!</v>
      </c>
      <c r="H64" s="16" t="e">
        <f t="shared" si="0"/>
        <v>#DIV/0!</v>
      </c>
      <c r="I64" s="50" t="e">
        <f t="shared" si="1"/>
        <v>#DIV/0!</v>
      </c>
    </row>
    <row r="65" spans="1:9" x14ac:dyDescent="0.25">
      <c r="A65" s="186"/>
      <c r="B65" s="12" t="s">
        <v>59</v>
      </c>
      <c r="C65" s="13"/>
      <c r="D65" s="13"/>
      <c r="E65" s="13"/>
      <c r="F65" s="13"/>
      <c r="G65" s="15" t="e">
        <f t="shared" si="2"/>
        <v>#DIV/0!</v>
      </c>
      <c r="H65" s="16" t="e">
        <f t="shared" si="0"/>
        <v>#DIV/0!</v>
      </c>
      <c r="I65" s="50" t="e">
        <f t="shared" si="1"/>
        <v>#DIV/0!</v>
      </c>
    </row>
    <row r="66" spans="1:9" x14ac:dyDescent="0.25">
      <c r="A66" s="186"/>
      <c r="B66" s="12" t="s">
        <v>60</v>
      </c>
      <c r="C66" s="13"/>
      <c r="D66" s="13"/>
      <c r="E66" s="13"/>
      <c r="F66" s="13"/>
      <c r="G66" s="15" t="e">
        <f t="shared" si="2"/>
        <v>#DIV/0!</v>
      </c>
      <c r="H66" s="16" t="e">
        <f t="shared" si="0"/>
        <v>#DIV/0!</v>
      </c>
      <c r="I66" s="50" t="e">
        <f t="shared" si="1"/>
        <v>#DIV/0!</v>
      </c>
    </row>
    <row r="67" spans="1:9" x14ac:dyDescent="0.25">
      <c r="A67" s="186"/>
      <c r="B67" s="12" t="s">
        <v>61</v>
      </c>
      <c r="C67" s="13"/>
      <c r="D67" s="13"/>
      <c r="E67" s="13"/>
      <c r="F67" s="13"/>
      <c r="G67" s="15" t="e">
        <f t="shared" si="2"/>
        <v>#DIV/0!</v>
      </c>
      <c r="H67" s="16" t="e">
        <f t="shared" si="0"/>
        <v>#DIV/0!</v>
      </c>
      <c r="I67" s="50" t="e">
        <f t="shared" si="1"/>
        <v>#DIV/0!</v>
      </c>
    </row>
    <row r="68" spans="1:9" x14ac:dyDescent="0.25">
      <c r="A68" s="186"/>
      <c r="B68" s="12" t="s">
        <v>62</v>
      </c>
      <c r="C68" s="13"/>
      <c r="D68" s="13"/>
      <c r="E68" s="13"/>
      <c r="F68" s="13"/>
      <c r="G68" s="15" t="e">
        <f t="shared" si="2"/>
        <v>#DIV/0!</v>
      </c>
      <c r="H68" s="16" t="e">
        <f t="shared" si="0"/>
        <v>#DIV/0!</v>
      </c>
      <c r="I68" s="50" t="e">
        <f t="shared" si="1"/>
        <v>#DIV/0!</v>
      </c>
    </row>
    <row r="69" spans="1:9" x14ac:dyDescent="0.25">
      <c r="A69" s="186"/>
      <c r="B69" s="12" t="s">
        <v>63</v>
      </c>
      <c r="C69" s="13"/>
      <c r="D69" s="13"/>
      <c r="E69" s="13"/>
      <c r="F69" s="13"/>
      <c r="G69" s="15" t="e">
        <f t="shared" si="2"/>
        <v>#DIV/0!</v>
      </c>
      <c r="H69" s="16" t="e">
        <f t="shared" si="0"/>
        <v>#DIV/0!</v>
      </c>
      <c r="I69" s="50" t="e">
        <f t="shared" si="1"/>
        <v>#DIV/0!</v>
      </c>
    </row>
    <row r="70" spans="1:9" x14ac:dyDescent="0.25">
      <c r="A70" s="186"/>
      <c r="B70" s="12" t="s">
        <v>64</v>
      </c>
      <c r="C70" s="13"/>
      <c r="D70" s="13"/>
      <c r="E70" s="13"/>
      <c r="F70" s="13"/>
      <c r="G70" s="15" t="e">
        <f t="shared" si="2"/>
        <v>#DIV/0!</v>
      </c>
      <c r="H70" s="16" t="e">
        <f t="shared" si="0"/>
        <v>#DIV/0!</v>
      </c>
      <c r="I70" s="50" t="e">
        <f t="shared" si="1"/>
        <v>#DIV/0!</v>
      </c>
    </row>
    <row r="71" spans="1:9" x14ac:dyDescent="0.25">
      <c r="A71" s="186"/>
      <c r="B71" s="12" t="s">
        <v>65</v>
      </c>
      <c r="C71" s="13"/>
      <c r="D71" s="72">
        <v>1870</v>
      </c>
      <c r="E71" s="13">
        <v>1900</v>
      </c>
      <c r="F71" s="72">
        <v>1905</v>
      </c>
      <c r="G71" s="15">
        <f t="shared" si="2"/>
        <v>100.26315789473684</v>
      </c>
      <c r="H71" s="16">
        <f t="shared" si="0"/>
        <v>101.8716577540107</v>
      </c>
      <c r="I71" s="50" t="e">
        <f t="shared" si="1"/>
        <v>#DIV/0!</v>
      </c>
    </row>
    <row r="72" spans="1:9" x14ac:dyDescent="0.25">
      <c r="A72" s="186"/>
      <c r="B72" s="12" t="s">
        <v>66</v>
      </c>
      <c r="C72" s="13"/>
      <c r="D72" s="14"/>
      <c r="E72" s="13"/>
      <c r="F72" s="72"/>
      <c r="G72" s="15" t="e">
        <f t="shared" si="2"/>
        <v>#DIV/0!</v>
      </c>
      <c r="H72" s="16" t="e">
        <f t="shared" si="0"/>
        <v>#DIV/0!</v>
      </c>
      <c r="I72" s="50" t="e">
        <f t="shared" si="1"/>
        <v>#DIV/0!</v>
      </c>
    </row>
    <row r="73" spans="1:9" x14ac:dyDescent="0.25">
      <c r="A73" s="186"/>
      <c r="B73" s="53" t="s">
        <v>67</v>
      </c>
      <c r="C73" s="54">
        <f>C74+C75</f>
        <v>0</v>
      </c>
      <c r="D73" s="54">
        <f>D74+D75</f>
        <v>1894.2</v>
      </c>
      <c r="E73" s="54">
        <f>E74+E75</f>
        <v>1896</v>
      </c>
      <c r="F73" s="58">
        <f>F74+F75</f>
        <v>1896.5</v>
      </c>
      <c r="G73" s="15">
        <f t="shared" si="2"/>
        <v>100.02637130801688</v>
      </c>
      <c r="H73" s="16">
        <f t="shared" si="0"/>
        <v>100.12142329215499</v>
      </c>
      <c r="I73" s="50" t="e">
        <f t="shared" si="1"/>
        <v>#DIV/0!</v>
      </c>
    </row>
    <row r="74" spans="1:9" x14ac:dyDescent="0.25">
      <c r="A74" s="186"/>
      <c r="B74" s="12" t="s">
        <v>68</v>
      </c>
      <c r="C74" s="13"/>
      <c r="D74" s="13">
        <v>1879</v>
      </c>
      <c r="E74" s="13">
        <v>1880</v>
      </c>
      <c r="F74" s="13">
        <v>1880</v>
      </c>
      <c r="G74" s="15">
        <f t="shared" si="2"/>
        <v>100</v>
      </c>
      <c r="H74" s="16">
        <f t="shared" si="0"/>
        <v>100.05321979776475</v>
      </c>
      <c r="I74" s="50" t="e">
        <f t="shared" si="1"/>
        <v>#DIV/0!</v>
      </c>
    </row>
    <row r="75" spans="1:9" x14ac:dyDescent="0.25">
      <c r="A75" s="186"/>
      <c r="B75" s="12" t="s">
        <v>69</v>
      </c>
      <c r="C75" s="13"/>
      <c r="D75" s="13">
        <v>15.2</v>
      </c>
      <c r="E75" s="13">
        <v>16</v>
      </c>
      <c r="F75" s="13">
        <v>16.5</v>
      </c>
      <c r="G75" s="15">
        <f t="shared" si="2"/>
        <v>103.125</v>
      </c>
      <c r="H75" s="16">
        <f t="shared" si="0"/>
        <v>108.55263157894737</v>
      </c>
      <c r="I75" s="50" t="e">
        <f t="shared" si="1"/>
        <v>#DIV/0!</v>
      </c>
    </row>
    <row r="76" spans="1:9" x14ac:dyDescent="0.25">
      <c r="A76" s="186"/>
      <c r="B76" s="12" t="s">
        <v>70</v>
      </c>
      <c r="C76" s="13"/>
      <c r="D76" s="13">
        <v>125.8</v>
      </c>
      <c r="E76" s="13">
        <v>70</v>
      </c>
      <c r="F76" s="13">
        <v>70.900000000000006</v>
      </c>
      <c r="G76" s="15">
        <f t="shared" si="2"/>
        <v>101.28571428571429</v>
      </c>
      <c r="H76" s="16">
        <f t="shared" si="0"/>
        <v>56.359300476947539</v>
      </c>
      <c r="I76" s="50" t="e">
        <f t="shared" si="1"/>
        <v>#DIV/0!</v>
      </c>
    </row>
    <row r="77" spans="1:9" x14ac:dyDescent="0.25">
      <c r="A77" s="186"/>
      <c r="B77" s="12" t="s">
        <v>71</v>
      </c>
      <c r="C77" s="13"/>
      <c r="D77" s="13"/>
      <c r="E77" s="13"/>
      <c r="F77" s="13"/>
      <c r="G77" s="15" t="e">
        <f t="shared" si="2"/>
        <v>#DIV/0!</v>
      </c>
      <c r="H77" s="16" t="e">
        <f t="shared" si="0"/>
        <v>#DIV/0!</v>
      </c>
      <c r="I77" s="50" t="e">
        <f t="shared" si="1"/>
        <v>#DIV/0!</v>
      </c>
    </row>
    <row r="78" spans="1:9" x14ac:dyDescent="0.25">
      <c r="A78" s="186"/>
      <c r="B78" s="12" t="s">
        <v>72</v>
      </c>
      <c r="C78" s="13"/>
      <c r="D78" s="13">
        <v>430</v>
      </c>
      <c r="E78" s="13">
        <v>400</v>
      </c>
      <c r="F78" s="13">
        <v>401</v>
      </c>
      <c r="G78" s="15">
        <f t="shared" si="2"/>
        <v>100.25</v>
      </c>
      <c r="H78" s="16">
        <f t="shared" si="0"/>
        <v>93.255813953488371</v>
      </c>
      <c r="I78" s="50" t="e">
        <f t="shared" si="1"/>
        <v>#DIV/0!</v>
      </c>
    </row>
    <row r="79" spans="1:9" x14ac:dyDescent="0.25">
      <c r="A79" s="186"/>
      <c r="B79" s="12" t="s">
        <v>73</v>
      </c>
      <c r="C79" s="13">
        <v>50</v>
      </c>
      <c r="D79" s="13">
        <v>120.2</v>
      </c>
      <c r="E79" s="13">
        <v>120</v>
      </c>
      <c r="F79" s="13">
        <v>120.3</v>
      </c>
      <c r="G79" s="15">
        <f t="shared" si="2"/>
        <v>100.25</v>
      </c>
      <c r="H79" s="16">
        <f t="shared" ref="H79:H123" si="8">F79/D79*100</f>
        <v>100.08319467554077</v>
      </c>
      <c r="I79" s="50">
        <f t="shared" ref="I79:I123" si="9">F79/C79*100</f>
        <v>240.60000000000002</v>
      </c>
    </row>
    <row r="80" spans="1:9" x14ac:dyDescent="0.25">
      <c r="A80" s="186"/>
      <c r="B80" s="12" t="s">
        <v>74</v>
      </c>
      <c r="C80" s="13"/>
      <c r="D80" s="13"/>
      <c r="E80" s="13"/>
      <c r="F80" s="13"/>
      <c r="G80" s="15" t="e">
        <f t="shared" ref="G80:G123" si="10">F80/E80*100</f>
        <v>#DIV/0!</v>
      </c>
      <c r="H80" s="16" t="e">
        <f t="shared" si="8"/>
        <v>#DIV/0!</v>
      </c>
      <c r="I80" s="50" t="e">
        <f t="shared" si="9"/>
        <v>#DIV/0!</v>
      </c>
    </row>
    <row r="81" spans="1:13" x14ac:dyDescent="0.25">
      <c r="A81" s="186"/>
      <c r="B81" s="12" t="s">
        <v>75</v>
      </c>
      <c r="C81" s="13"/>
      <c r="D81" s="13"/>
      <c r="E81" s="13"/>
      <c r="F81" s="13"/>
      <c r="G81" s="15" t="e">
        <f t="shared" si="10"/>
        <v>#DIV/0!</v>
      </c>
      <c r="H81" s="16" t="e">
        <f t="shared" si="8"/>
        <v>#DIV/0!</v>
      </c>
      <c r="I81" s="50" t="e">
        <f t="shared" si="9"/>
        <v>#DIV/0!</v>
      </c>
    </row>
    <row r="82" spans="1:13" ht="15.75" thickBot="1" x14ac:dyDescent="0.3">
      <c r="A82" s="187"/>
      <c r="B82" s="20" t="s">
        <v>76</v>
      </c>
      <c r="C82" s="21"/>
      <c r="D82" s="21"/>
      <c r="E82" s="22"/>
      <c r="F82" s="21"/>
      <c r="G82" s="23" t="e">
        <f t="shared" si="10"/>
        <v>#DIV/0!</v>
      </c>
      <c r="H82" s="24" t="e">
        <f t="shared" si="8"/>
        <v>#DIV/0!</v>
      </c>
      <c r="I82" s="41" t="e">
        <f t="shared" si="9"/>
        <v>#DIV/0!</v>
      </c>
    </row>
    <row r="83" spans="1:13" ht="26.25" x14ac:dyDescent="0.25">
      <c r="A83" s="197">
        <v>10</v>
      </c>
      <c r="B83" s="46" t="s">
        <v>77</v>
      </c>
      <c r="C83" s="47">
        <f>C84+C85</f>
        <v>6715</v>
      </c>
      <c r="D83" s="47">
        <f>D84+D85</f>
        <v>5055</v>
      </c>
      <c r="E83" s="125">
        <f>E84+E85</f>
        <v>3500</v>
      </c>
      <c r="F83" s="123">
        <f>F84+F85</f>
        <v>3007.76</v>
      </c>
      <c r="G83" s="9">
        <f t="shared" si="10"/>
        <v>85.936000000000007</v>
      </c>
      <c r="H83" s="10">
        <f t="shared" si="8"/>
        <v>59.500692383778443</v>
      </c>
      <c r="I83" s="43">
        <f t="shared" si="9"/>
        <v>44.791660461653024</v>
      </c>
      <c r="J83" s="74"/>
    </row>
    <row r="84" spans="1:13" x14ac:dyDescent="0.25">
      <c r="A84" s="198"/>
      <c r="B84" s="12" t="s">
        <v>78</v>
      </c>
      <c r="C84" s="13">
        <v>5365</v>
      </c>
      <c r="D84" s="104">
        <v>1755</v>
      </c>
      <c r="E84" s="104">
        <v>1500</v>
      </c>
      <c r="F84" s="122">
        <v>1257.76</v>
      </c>
      <c r="G84" s="15">
        <f t="shared" si="10"/>
        <v>83.850666666666669</v>
      </c>
      <c r="H84" s="16">
        <f t="shared" si="8"/>
        <v>71.667236467236464</v>
      </c>
      <c r="I84" s="50">
        <f t="shared" si="9"/>
        <v>23.443802423112768</v>
      </c>
      <c r="J84" s="74"/>
    </row>
    <row r="85" spans="1:13" x14ac:dyDescent="0.25">
      <c r="A85" s="198"/>
      <c r="B85" s="75" t="s">
        <v>79</v>
      </c>
      <c r="C85" s="13">
        <v>1350</v>
      </c>
      <c r="D85" s="104">
        <v>3300</v>
      </c>
      <c r="E85" s="104">
        <v>2000</v>
      </c>
      <c r="F85" s="124">
        <v>1750</v>
      </c>
      <c r="G85" s="15">
        <f t="shared" si="10"/>
        <v>87.5</v>
      </c>
      <c r="H85" s="16">
        <f t="shared" si="8"/>
        <v>53.030303030303031</v>
      </c>
      <c r="I85" s="50">
        <f t="shared" si="9"/>
        <v>129.62962962962962</v>
      </c>
      <c r="J85" s="74"/>
    </row>
    <row r="86" spans="1:13" ht="27" thickBot="1" x14ac:dyDescent="0.3">
      <c r="A86" s="199"/>
      <c r="B86" s="68" t="s">
        <v>80</v>
      </c>
      <c r="C86" s="21">
        <v>94</v>
      </c>
      <c r="D86" s="105">
        <v>0</v>
      </c>
      <c r="E86" s="105">
        <v>0</v>
      </c>
      <c r="F86" s="105">
        <v>0</v>
      </c>
      <c r="G86" s="23" t="e">
        <f t="shared" si="10"/>
        <v>#DIV/0!</v>
      </c>
      <c r="H86" s="24" t="e">
        <f t="shared" si="8"/>
        <v>#DIV/0!</v>
      </c>
      <c r="I86" s="41">
        <f t="shared" si="9"/>
        <v>0</v>
      </c>
      <c r="J86" s="74"/>
      <c r="M86" s="77"/>
    </row>
    <row r="87" spans="1:13" x14ac:dyDescent="0.25">
      <c r="A87" s="197">
        <v>11</v>
      </c>
      <c r="B87" s="26" t="s">
        <v>81</v>
      </c>
      <c r="C87" s="26">
        <v>8089</v>
      </c>
      <c r="D87" s="78">
        <v>8872.7999999999993</v>
      </c>
      <c r="E87" s="78">
        <v>8872.7999999999993</v>
      </c>
      <c r="F87" s="78">
        <v>8872.7999999999993</v>
      </c>
      <c r="G87" s="9">
        <f t="shared" si="10"/>
        <v>100</v>
      </c>
      <c r="H87" s="10">
        <f t="shared" si="8"/>
        <v>100</v>
      </c>
      <c r="I87" s="43">
        <f t="shared" si="9"/>
        <v>109.68970206453209</v>
      </c>
      <c r="J87" s="74"/>
    </row>
    <row r="88" spans="1:13" ht="26.25" x14ac:dyDescent="0.25">
      <c r="A88" s="198"/>
      <c r="B88" s="29" t="s">
        <v>82</v>
      </c>
      <c r="C88" s="79">
        <f>C87/C7</f>
        <v>12.880573248407643</v>
      </c>
      <c r="D88" s="79">
        <f>D87/D7</f>
        <v>21.640975609756097</v>
      </c>
      <c r="E88" s="79">
        <f>E87/E7</f>
        <v>21.176133651551311</v>
      </c>
      <c r="F88" s="80">
        <f>F87/F7</f>
        <v>21.588321167883208</v>
      </c>
      <c r="G88" s="15">
        <f t="shared" si="10"/>
        <v>101.94647201946472</v>
      </c>
      <c r="H88" s="16">
        <f t="shared" si="8"/>
        <v>99.756690997566892</v>
      </c>
      <c r="I88" s="50">
        <f t="shared" si="9"/>
        <v>167.60372967524609</v>
      </c>
      <c r="J88" s="74"/>
    </row>
    <row r="89" spans="1:13" ht="39.75" thickBot="1" x14ac:dyDescent="0.3">
      <c r="A89" s="199"/>
      <c r="B89" s="44" t="s">
        <v>83</v>
      </c>
      <c r="C89" s="37">
        <f>C86/C87*100</f>
        <v>1.1620719495611325</v>
      </c>
      <c r="D89" s="37">
        <f>D86/D87*100</f>
        <v>0</v>
      </c>
      <c r="E89" s="37">
        <f>E86/E87*100</f>
        <v>0</v>
      </c>
      <c r="F89" s="81">
        <f>F86/F87*100</f>
        <v>0</v>
      </c>
      <c r="G89" s="23" t="e">
        <f t="shared" si="10"/>
        <v>#DIV/0!</v>
      </c>
      <c r="H89" s="24" t="e">
        <f t="shared" si="8"/>
        <v>#DIV/0!</v>
      </c>
      <c r="I89" s="41">
        <f t="shared" si="9"/>
        <v>0</v>
      </c>
      <c r="J89" s="74"/>
    </row>
    <row r="90" spans="1:13" x14ac:dyDescent="0.25">
      <c r="A90" s="197">
        <v>12</v>
      </c>
      <c r="B90" s="42" t="s">
        <v>84</v>
      </c>
      <c r="C90" s="6">
        <v>0</v>
      </c>
      <c r="D90" s="38">
        <v>3</v>
      </c>
      <c r="E90" s="6">
        <v>15</v>
      </c>
      <c r="F90" s="38">
        <v>15</v>
      </c>
      <c r="G90" s="9">
        <f t="shared" si="10"/>
        <v>100</v>
      </c>
      <c r="H90" s="10">
        <f t="shared" si="8"/>
        <v>500</v>
      </c>
      <c r="I90" s="43" t="e">
        <f t="shared" si="9"/>
        <v>#DIV/0!</v>
      </c>
      <c r="J90" s="74"/>
    </row>
    <row r="91" spans="1:13" ht="27" thickBot="1" x14ac:dyDescent="0.3">
      <c r="A91" s="199"/>
      <c r="B91" s="44" t="s">
        <v>85</v>
      </c>
      <c r="C91" s="40">
        <f>C90*1000/C7</f>
        <v>0</v>
      </c>
      <c r="D91" s="40">
        <f>D90*1000/D7</f>
        <v>7.3170731707317076</v>
      </c>
      <c r="E91" s="114">
        <f>E90*1000/E7</f>
        <v>35.799522673031028</v>
      </c>
      <c r="F91" s="114">
        <f>F90*1000/F7</f>
        <v>36.496350364963504</v>
      </c>
      <c r="G91" s="23">
        <f t="shared" si="10"/>
        <v>101.94647201946472</v>
      </c>
      <c r="H91" s="24">
        <f t="shared" si="8"/>
        <v>498.7834549878346</v>
      </c>
      <c r="I91" s="41" t="e">
        <f t="shared" si="9"/>
        <v>#DIV/0!</v>
      </c>
      <c r="J91" s="74"/>
    </row>
    <row r="92" spans="1:13" ht="26.25" x14ac:dyDescent="0.25">
      <c r="A92" s="197">
        <v>13</v>
      </c>
      <c r="B92" s="42" t="s">
        <v>86</v>
      </c>
      <c r="C92" s="6">
        <v>0</v>
      </c>
      <c r="D92" s="6">
        <v>8</v>
      </c>
      <c r="E92" s="6">
        <v>8</v>
      </c>
      <c r="F92" s="6">
        <v>8</v>
      </c>
      <c r="G92" s="9">
        <f t="shared" si="10"/>
        <v>100</v>
      </c>
      <c r="H92" s="10">
        <f t="shared" si="8"/>
        <v>100</v>
      </c>
      <c r="I92" s="43" t="e">
        <f t="shared" si="9"/>
        <v>#DIV/0!</v>
      </c>
      <c r="J92" s="74"/>
    </row>
    <row r="93" spans="1:13" ht="26.25" x14ac:dyDescent="0.25">
      <c r="A93" s="198"/>
      <c r="B93" s="52" t="s">
        <v>87</v>
      </c>
      <c r="C93" s="13">
        <v>0</v>
      </c>
      <c r="D93" s="13">
        <v>0</v>
      </c>
      <c r="E93" s="13">
        <v>0</v>
      </c>
      <c r="F93" s="13">
        <v>0</v>
      </c>
      <c r="G93" s="15" t="e">
        <f t="shared" si="10"/>
        <v>#DIV/0!</v>
      </c>
      <c r="H93" s="16" t="e">
        <f t="shared" si="8"/>
        <v>#DIV/0!</v>
      </c>
      <c r="I93" s="50" t="e">
        <f t="shared" si="9"/>
        <v>#DIV/0!</v>
      </c>
      <c r="J93" s="74"/>
    </row>
    <row r="94" spans="1:13" ht="39.75" thickBot="1" x14ac:dyDescent="0.3">
      <c r="A94" s="199"/>
      <c r="B94" s="44" t="s">
        <v>88</v>
      </c>
      <c r="C94" s="40">
        <f>(C92+C93)*10000/C7</f>
        <v>0</v>
      </c>
      <c r="D94" s="40">
        <f>(D92+D93)*10000/D7</f>
        <v>195.1219512195122</v>
      </c>
      <c r="E94" s="40">
        <f>(E92+E93)*10000/E7</f>
        <v>190.93078758949881</v>
      </c>
      <c r="F94" s="40">
        <f>(F92+F93)*10000/F7</f>
        <v>194.64720194647202</v>
      </c>
      <c r="G94" s="23">
        <f t="shared" si="10"/>
        <v>101.94647201946472</v>
      </c>
      <c r="H94" s="24">
        <f t="shared" si="8"/>
        <v>99.756690997566906</v>
      </c>
      <c r="I94" s="41" t="e">
        <f t="shared" si="9"/>
        <v>#DIV/0!</v>
      </c>
      <c r="J94" s="74"/>
    </row>
    <row r="95" spans="1:13" ht="50.25" customHeight="1" x14ac:dyDescent="0.25">
      <c r="A95" s="197">
        <v>14</v>
      </c>
      <c r="B95" s="42" t="s">
        <v>89</v>
      </c>
      <c r="C95" s="6">
        <v>0</v>
      </c>
      <c r="D95" s="6">
        <v>191</v>
      </c>
      <c r="E95" s="6">
        <v>191</v>
      </c>
      <c r="F95" s="6">
        <v>191</v>
      </c>
      <c r="G95" s="9">
        <f t="shared" si="10"/>
        <v>100</v>
      </c>
      <c r="H95" s="10">
        <f t="shared" si="8"/>
        <v>100</v>
      </c>
      <c r="I95" s="43" t="e">
        <f t="shared" si="9"/>
        <v>#DIV/0!</v>
      </c>
      <c r="J95" s="74"/>
    </row>
    <row r="96" spans="1:13" ht="39.75" thickBot="1" x14ac:dyDescent="0.3">
      <c r="A96" s="199"/>
      <c r="B96" s="44" t="s">
        <v>90</v>
      </c>
      <c r="C96" s="82">
        <f>C95/C7*100</f>
        <v>0</v>
      </c>
      <c r="D96" s="40">
        <f>D95/D7*100</f>
        <v>46.585365853658537</v>
      </c>
      <c r="E96" s="37">
        <f>E95/E7*100</f>
        <v>45.584725536992842</v>
      </c>
      <c r="F96" s="37">
        <f>F95/F7*100</f>
        <v>46.472019464720191</v>
      </c>
      <c r="G96" s="23">
        <f t="shared" si="10"/>
        <v>101.94647201946472</v>
      </c>
      <c r="H96" s="24">
        <f t="shared" si="8"/>
        <v>99.756690997566892</v>
      </c>
      <c r="I96" s="41" t="e">
        <f t="shared" si="9"/>
        <v>#DIV/0!</v>
      </c>
      <c r="J96" s="74"/>
    </row>
    <row r="97" spans="1:10" x14ac:dyDescent="0.25">
      <c r="A97" s="197">
        <v>15</v>
      </c>
      <c r="B97" s="26" t="s">
        <v>91</v>
      </c>
      <c r="C97" s="6">
        <v>16</v>
      </c>
      <c r="D97" s="140">
        <v>8</v>
      </c>
      <c r="E97" s="38">
        <v>7</v>
      </c>
      <c r="F97" s="38">
        <v>8</v>
      </c>
      <c r="G97" s="9">
        <f t="shared" si="10"/>
        <v>114.28571428571428</v>
      </c>
      <c r="H97" s="10">
        <f t="shared" si="8"/>
        <v>100</v>
      </c>
      <c r="I97" s="43">
        <f t="shared" si="9"/>
        <v>50</v>
      </c>
      <c r="J97" s="74"/>
    </row>
    <row r="98" spans="1:10" x14ac:dyDescent="0.25">
      <c r="A98" s="198"/>
      <c r="B98" s="12" t="s">
        <v>92</v>
      </c>
      <c r="C98" s="13">
        <v>14</v>
      </c>
      <c r="D98" s="126">
        <v>6</v>
      </c>
      <c r="E98" s="84">
        <v>7</v>
      </c>
      <c r="F98" s="84">
        <v>5</v>
      </c>
      <c r="G98" s="15">
        <f t="shared" si="10"/>
        <v>71.428571428571431</v>
      </c>
      <c r="H98" s="16">
        <f t="shared" si="8"/>
        <v>83.333333333333343</v>
      </c>
      <c r="I98" s="50">
        <f t="shared" si="9"/>
        <v>35.714285714285715</v>
      </c>
      <c r="J98" s="74"/>
    </row>
    <row r="99" spans="1:10" x14ac:dyDescent="0.25">
      <c r="A99" s="198"/>
      <c r="B99" s="53" t="s">
        <v>93</v>
      </c>
      <c r="C99" s="30">
        <f>C98/C97</f>
        <v>0.875</v>
      </c>
      <c r="D99" s="30">
        <f>D98/D97</f>
        <v>0.75</v>
      </c>
      <c r="E99" s="30">
        <f>E98/E97</f>
        <v>1</v>
      </c>
      <c r="F99" s="30">
        <f>F98/F97</f>
        <v>0.625</v>
      </c>
      <c r="G99" s="15">
        <f t="shared" si="10"/>
        <v>62.5</v>
      </c>
      <c r="H99" s="16">
        <f t="shared" si="8"/>
        <v>83.333333333333343</v>
      </c>
      <c r="I99" s="50">
        <f t="shared" si="9"/>
        <v>71.428571428571431</v>
      </c>
      <c r="J99" s="74"/>
    </row>
    <row r="100" spans="1:10" ht="26.25" x14ac:dyDescent="0.25">
      <c r="A100" s="198"/>
      <c r="B100" s="52" t="s">
        <v>94</v>
      </c>
      <c r="C100" s="13">
        <v>0</v>
      </c>
      <c r="D100" s="13">
        <v>0</v>
      </c>
      <c r="E100" s="84">
        <v>0</v>
      </c>
      <c r="F100" s="84">
        <v>0</v>
      </c>
      <c r="G100" s="15" t="e">
        <f t="shared" si="10"/>
        <v>#DIV/0!</v>
      </c>
      <c r="H100" s="16" t="e">
        <f t="shared" si="8"/>
        <v>#DIV/0!</v>
      </c>
      <c r="I100" s="50" t="e">
        <f t="shared" si="9"/>
        <v>#DIV/0!</v>
      </c>
      <c r="J100" s="74"/>
    </row>
    <row r="101" spans="1:10" ht="26.25" x14ac:dyDescent="0.25">
      <c r="A101" s="198"/>
      <c r="B101" s="29" t="s">
        <v>95</v>
      </c>
      <c r="C101" s="30">
        <f>C100/C97</f>
        <v>0</v>
      </c>
      <c r="D101" s="30">
        <f>D100/D97</f>
        <v>0</v>
      </c>
      <c r="E101" s="30">
        <f>E100/E97</f>
        <v>0</v>
      </c>
      <c r="F101" s="30">
        <f>F100/F97</f>
        <v>0</v>
      </c>
      <c r="G101" s="15" t="e">
        <f t="shared" si="10"/>
        <v>#DIV/0!</v>
      </c>
      <c r="H101" s="16" t="e">
        <f t="shared" si="8"/>
        <v>#DIV/0!</v>
      </c>
      <c r="I101" s="50" t="e">
        <f t="shared" si="9"/>
        <v>#DIV/0!</v>
      </c>
      <c r="J101" s="74"/>
    </row>
    <row r="102" spans="1:10" ht="26.25" x14ac:dyDescent="0.25">
      <c r="A102" s="198"/>
      <c r="B102" s="85" t="s">
        <v>96</v>
      </c>
      <c r="C102" s="86">
        <f>C97*100000/C7</f>
        <v>2547.7707006369428</v>
      </c>
      <c r="D102" s="86">
        <f>D97*100000/D7</f>
        <v>1951.219512195122</v>
      </c>
      <c r="E102" s="86">
        <f>E97*100000/E7</f>
        <v>1670.6443914081146</v>
      </c>
      <c r="F102" s="86">
        <f>F97*100000/F7</f>
        <v>1946.4720194647202</v>
      </c>
      <c r="G102" s="15">
        <f t="shared" si="10"/>
        <v>116.5102537365311</v>
      </c>
      <c r="H102" s="16">
        <f t="shared" si="8"/>
        <v>99.756690997566906</v>
      </c>
      <c r="I102" s="50">
        <f t="shared" si="9"/>
        <v>76.399026763990264</v>
      </c>
      <c r="J102" s="74"/>
    </row>
    <row r="103" spans="1:10" ht="15.75" thickBot="1" x14ac:dyDescent="0.3">
      <c r="A103" s="199"/>
      <c r="B103" s="20" t="s">
        <v>97</v>
      </c>
      <c r="C103" s="21">
        <v>0</v>
      </c>
      <c r="D103" s="21">
        <v>0</v>
      </c>
      <c r="E103" s="87">
        <v>0</v>
      </c>
      <c r="F103" s="87">
        <v>0</v>
      </c>
      <c r="G103" s="23" t="e">
        <f t="shared" si="10"/>
        <v>#DIV/0!</v>
      </c>
      <c r="H103" s="24" t="e">
        <f t="shared" si="8"/>
        <v>#DIV/0!</v>
      </c>
      <c r="I103" s="41" t="e">
        <f t="shared" si="9"/>
        <v>#DIV/0!</v>
      </c>
      <c r="J103" s="74"/>
    </row>
    <row r="104" spans="1:10" ht="27" thickBot="1" x14ac:dyDescent="0.3">
      <c r="A104" s="88">
        <v>16</v>
      </c>
      <c r="B104" s="89" t="s">
        <v>98</v>
      </c>
      <c r="C104" s="90">
        <v>70.58</v>
      </c>
      <c r="D104" s="175">
        <v>446.2</v>
      </c>
      <c r="E104" s="90">
        <v>368.43</v>
      </c>
      <c r="F104" s="90">
        <v>513.97</v>
      </c>
      <c r="G104" s="91">
        <f t="shared" si="10"/>
        <v>139.50275493309451</v>
      </c>
      <c r="H104" s="92">
        <f t="shared" si="8"/>
        <v>115.18825638727029</v>
      </c>
      <c r="I104" s="93">
        <f t="shared" si="9"/>
        <v>728.20912439784649</v>
      </c>
      <c r="J104" s="74"/>
    </row>
    <row r="105" spans="1:10" ht="26.25" x14ac:dyDescent="0.25">
      <c r="A105" s="197">
        <v>17</v>
      </c>
      <c r="B105" s="42" t="s">
        <v>99</v>
      </c>
      <c r="C105" s="6">
        <v>1022.2</v>
      </c>
      <c r="D105" s="140">
        <v>1121.0999999999999</v>
      </c>
      <c r="E105" s="6">
        <v>1606.6</v>
      </c>
      <c r="F105" s="6">
        <v>1446.4</v>
      </c>
      <c r="G105" s="9">
        <f t="shared" si="10"/>
        <v>90.028631893439567</v>
      </c>
      <c r="H105" s="10">
        <f t="shared" si="8"/>
        <v>129.01614485772905</v>
      </c>
      <c r="I105" s="43">
        <f t="shared" si="9"/>
        <v>141.49872823322247</v>
      </c>
      <c r="J105" s="74"/>
    </row>
    <row r="106" spans="1:10" ht="39" x14ac:dyDescent="0.25">
      <c r="A106" s="198"/>
      <c r="B106" s="52" t="s">
        <v>100</v>
      </c>
      <c r="C106" s="13">
        <v>0</v>
      </c>
      <c r="D106" s="13">
        <v>0</v>
      </c>
      <c r="E106" s="13">
        <v>0</v>
      </c>
      <c r="F106" s="13">
        <v>0</v>
      </c>
      <c r="G106" s="15" t="e">
        <f t="shared" si="10"/>
        <v>#DIV/0!</v>
      </c>
      <c r="H106" s="16" t="e">
        <f t="shared" si="8"/>
        <v>#DIV/0!</v>
      </c>
      <c r="I106" s="50" t="e">
        <f t="shared" si="9"/>
        <v>#DIV/0!</v>
      </c>
      <c r="J106" s="74"/>
    </row>
    <row r="107" spans="1:10" ht="39.75" thickBot="1" x14ac:dyDescent="0.3">
      <c r="A107" s="199"/>
      <c r="B107" s="44" t="s">
        <v>101</v>
      </c>
      <c r="C107" s="33">
        <f>C106/C105</f>
        <v>0</v>
      </c>
      <c r="D107" s="33">
        <f>D106/D105</f>
        <v>0</v>
      </c>
      <c r="E107" s="33">
        <f>E106/E105</f>
        <v>0</v>
      </c>
      <c r="F107" s="33">
        <f>F106/F105</f>
        <v>0</v>
      </c>
      <c r="G107" s="23" t="e">
        <f t="shared" si="10"/>
        <v>#DIV/0!</v>
      </c>
      <c r="H107" s="24" t="e">
        <f t="shared" si="8"/>
        <v>#DIV/0!</v>
      </c>
      <c r="I107" s="41" t="e">
        <f t="shared" si="9"/>
        <v>#DIV/0!</v>
      </c>
      <c r="J107" s="74"/>
    </row>
    <row r="108" spans="1:10" ht="39" x14ac:dyDescent="0.25">
      <c r="A108" s="197">
        <v>18</v>
      </c>
      <c r="B108" s="42" t="s">
        <v>102</v>
      </c>
      <c r="C108" s="6">
        <v>628</v>
      </c>
      <c r="D108" s="172">
        <v>410</v>
      </c>
      <c r="E108" s="38">
        <v>419</v>
      </c>
      <c r="F108" s="8">
        <v>0</v>
      </c>
      <c r="G108" s="9">
        <f t="shared" si="10"/>
        <v>0</v>
      </c>
      <c r="H108" s="10">
        <f t="shared" si="8"/>
        <v>0</v>
      </c>
      <c r="I108" s="43">
        <f t="shared" si="9"/>
        <v>0</v>
      </c>
      <c r="J108" s="74">
        <v>0</v>
      </c>
    </row>
    <row r="109" spans="1:10" ht="52.5" thickBot="1" x14ac:dyDescent="0.3">
      <c r="A109" s="199"/>
      <c r="B109" s="44" t="s">
        <v>103</v>
      </c>
      <c r="C109" s="94">
        <f>C108/C7</f>
        <v>1</v>
      </c>
      <c r="D109" s="94">
        <f>D108/D7</f>
        <v>1</v>
      </c>
      <c r="E109" s="94">
        <f>E108/E7</f>
        <v>1</v>
      </c>
      <c r="F109" s="95">
        <f>F108/F7</f>
        <v>0</v>
      </c>
      <c r="G109" s="23">
        <f t="shared" si="10"/>
        <v>0</v>
      </c>
      <c r="H109" s="24">
        <f t="shared" si="8"/>
        <v>0</v>
      </c>
      <c r="I109" s="41">
        <f t="shared" si="9"/>
        <v>0</v>
      </c>
      <c r="J109" s="74"/>
    </row>
    <row r="110" spans="1:10" ht="39" x14ac:dyDescent="0.25">
      <c r="A110" s="197">
        <v>19</v>
      </c>
      <c r="B110" s="42" t="s">
        <v>104</v>
      </c>
      <c r="C110" s="6">
        <v>8</v>
      </c>
      <c r="D110" s="6">
        <v>8</v>
      </c>
      <c r="E110" s="6">
        <v>8</v>
      </c>
      <c r="F110" s="6">
        <v>8</v>
      </c>
      <c r="G110" s="9">
        <f t="shared" si="10"/>
        <v>100</v>
      </c>
      <c r="H110" s="10">
        <f t="shared" si="8"/>
        <v>100</v>
      </c>
      <c r="I110" s="43">
        <f t="shared" si="9"/>
        <v>100</v>
      </c>
      <c r="J110" s="74"/>
    </row>
    <row r="111" spans="1:10" ht="51.75" x14ac:dyDescent="0.25">
      <c r="A111" s="198"/>
      <c r="B111" s="52" t="s">
        <v>105</v>
      </c>
      <c r="C111" s="13">
        <v>7</v>
      </c>
      <c r="D111" s="13">
        <v>5</v>
      </c>
      <c r="E111" s="13">
        <v>5</v>
      </c>
      <c r="F111" s="13">
        <v>5</v>
      </c>
      <c r="G111" s="15">
        <f t="shared" si="10"/>
        <v>100</v>
      </c>
      <c r="H111" s="16">
        <f t="shared" si="8"/>
        <v>100</v>
      </c>
      <c r="I111" s="50">
        <f t="shared" si="9"/>
        <v>71.428571428571431</v>
      </c>
      <c r="J111" s="74"/>
    </row>
    <row r="112" spans="1:10" ht="78" thickBot="1" x14ac:dyDescent="0.3">
      <c r="A112" s="199"/>
      <c r="B112" s="44" t="s">
        <v>106</v>
      </c>
      <c r="C112" s="94">
        <f>C111/C110</f>
        <v>0.875</v>
      </c>
      <c r="D112" s="94">
        <f>D111/D110</f>
        <v>0.625</v>
      </c>
      <c r="E112" s="94">
        <f>E111/E110</f>
        <v>0.625</v>
      </c>
      <c r="F112" s="94">
        <f>F111/F110</f>
        <v>0.625</v>
      </c>
      <c r="G112" s="23">
        <f t="shared" si="10"/>
        <v>100</v>
      </c>
      <c r="H112" s="24">
        <f t="shared" si="8"/>
        <v>100</v>
      </c>
      <c r="I112" s="41">
        <f t="shared" si="9"/>
        <v>71.428571428571431</v>
      </c>
      <c r="J112" s="74"/>
    </row>
    <row r="113" spans="1:10" x14ac:dyDescent="0.25">
      <c r="A113" s="197">
        <v>20</v>
      </c>
      <c r="B113" s="42" t="s">
        <v>107</v>
      </c>
      <c r="C113" s="6">
        <v>17399</v>
      </c>
      <c r="D113" s="6">
        <v>17399</v>
      </c>
      <c r="E113" s="6">
        <v>17399</v>
      </c>
      <c r="F113" s="6">
        <v>17399</v>
      </c>
      <c r="G113" s="9">
        <f t="shared" si="10"/>
        <v>100</v>
      </c>
      <c r="H113" s="10">
        <f t="shared" si="8"/>
        <v>100</v>
      </c>
      <c r="I113" s="43">
        <f t="shared" si="9"/>
        <v>100</v>
      </c>
      <c r="J113" s="74"/>
    </row>
    <row r="114" spans="1:10" ht="39" x14ac:dyDescent="0.25">
      <c r="A114" s="198"/>
      <c r="B114" s="52" t="s">
        <v>108</v>
      </c>
      <c r="C114" s="13">
        <v>682.44</v>
      </c>
      <c r="D114" s="13">
        <v>3303.9</v>
      </c>
      <c r="E114" s="13">
        <v>3303.9</v>
      </c>
      <c r="F114" s="13">
        <v>3303.9</v>
      </c>
      <c r="G114" s="15">
        <f t="shared" si="10"/>
        <v>100</v>
      </c>
      <c r="H114" s="16">
        <f t="shared" si="8"/>
        <v>100</v>
      </c>
      <c r="I114" s="50">
        <f t="shared" si="9"/>
        <v>484.13047300861615</v>
      </c>
      <c r="J114" s="74"/>
    </row>
    <row r="115" spans="1:10" ht="52.5" thickBot="1" x14ac:dyDescent="0.3">
      <c r="A115" s="199"/>
      <c r="B115" s="44" t="s">
        <v>109</v>
      </c>
      <c r="C115" s="94">
        <f>C114/C113</f>
        <v>3.9222943847347549E-2</v>
      </c>
      <c r="D115" s="94">
        <f>D114/D113</f>
        <v>0.18989022357606761</v>
      </c>
      <c r="E115" s="94">
        <f>E114/E113</f>
        <v>0.18989022357606761</v>
      </c>
      <c r="F115" s="94">
        <f>F114/F113</f>
        <v>0.18989022357606761</v>
      </c>
      <c r="G115" s="23">
        <f t="shared" si="10"/>
        <v>100</v>
      </c>
      <c r="H115" s="24">
        <f t="shared" si="8"/>
        <v>100</v>
      </c>
      <c r="I115" s="41">
        <f t="shared" si="9"/>
        <v>484.13047300861615</v>
      </c>
      <c r="J115" s="74"/>
    </row>
    <row r="116" spans="1:10" ht="39" x14ac:dyDescent="0.25">
      <c r="A116" s="197">
        <v>21</v>
      </c>
      <c r="B116" s="42" t="s">
        <v>110</v>
      </c>
      <c r="C116" s="6">
        <v>54</v>
      </c>
      <c r="D116" s="140">
        <v>15</v>
      </c>
      <c r="E116" s="6">
        <v>15</v>
      </c>
      <c r="F116" s="106">
        <v>15</v>
      </c>
      <c r="G116" s="9">
        <f t="shared" si="10"/>
        <v>100</v>
      </c>
      <c r="H116" s="10">
        <f t="shared" si="8"/>
        <v>100</v>
      </c>
      <c r="I116" s="43">
        <f t="shared" si="9"/>
        <v>27.777777777777779</v>
      </c>
      <c r="J116" s="74"/>
    </row>
    <row r="117" spans="1:10" x14ac:dyDescent="0.25">
      <c r="A117" s="198"/>
      <c r="B117" s="52" t="s">
        <v>111</v>
      </c>
      <c r="C117" s="13">
        <v>15</v>
      </c>
      <c r="D117" s="176">
        <v>15</v>
      </c>
      <c r="E117" s="13">
        <v>15</v>
      </c>
      <c r="F117" s="13">
        <v>15</v>
      </c>
      <c r="G117" s="15">
        <f t="shared" si="10"/>
        <v>100</v>
      </c>
      <c r="H117" s="16">
        <f t="shared" si="8"/>
        <v>100</v>
      </c>
      <c r="I117" s="50">
        <f t="shared" si="9"/>
        <v>100</v>
      </c>
      <c r="J117" s="74"/>
    </row>
    <row r="118" spans="1:10" ht="27" thickBot="1" x14ac:dyDescent="0.3">
      <c r="A118" s="199"/>
      <c r="B118" s="44" t="s">
        <v>112</v>
      </c>
      <c r="C118" s="94">
        <f>C117/C116</f>
        <v>0.27777777777777779</v>
      </c>
      <c r="D118" s="94">
        <f>D117/D116</f>
        <v>1</v>
      </c>
      <c r="E118" s="94">
        <f>E117/E116</f>
        <v>1</v>
      </c>
      <c r="F118" s="94">
        <f>F117/F116</f>
        <v>1</v>
      </c>
      <c r="G118" s="23">
        <f t="shared" si="10"/>
        <v>100</v>
      </c>
      <c r="H118" s="24">
        <f t="shared" si="8"/>
        <v>100</v>
      </c>
      <c r="I118" s="41">
        <f t="shared" si="9"/>
        <v>359.99999999999994</v>
      </c>
      <c r="J118" s="74"/>
    </row>
    <row r="119" spans="1:10" ht="39" x14ac:dyDescent="0.25">
      <c r="A119" s="197">
        <v>22</v>
      </c>
      <c r="B119" s="42" t="s">
        <v>113</v>
      </c>
      <c r="C119" s="6">
        <v>11016</v>
      </c>
      <c r="D119" s="172">
        <v>6758</v>
      </c>
      <c r="E119" s="6">
        <v>5058</v>
      </c>
      <c r="F119" s="35">
        <v>10917</v>
      </c>
      <c r="G119" s="9">
        <f t="shared" si="10"/>
        <v>215.83629893238435</v>
      </c>
      <c r="H119" s="10">
        <f t="shared" si="8"/>
        <v>161.54187629476175</v>
      </c>
      <c r="I119" s="43">
        <f t="shared" si="9"/>
        <v>99.101307189542482</v>
      </c>
      <c r="J119" s="74"/>
    </row>
    <row r="120" spans="1:10" ht="39" x14ac:dyDescent="0.25">
      <c r="A120" s="198"/>
      <c r="B120" s="52" t="s">
        <v>114</v>
      </c>
      <c r="C120" s="13">
        <v>5000</v>
      </c>
      <c r="D120" s="177">
        <v>5000</v>
      </c>
      <c r="E120" s="13">
        <v>934</v>
      </c>
      <c r="F120" s="96">
        <v>1092</v>
      </c>
      <c r="G120" s="15">
        <f t="shared" si="10"/>
        <v>116.91648822269806</v>
      </c>
      <c r="H120" s="16">
        <f t="shared" si="8"/>
        <v>21.84</v>
      </c>
      <c r="I120" s="50">
        <f t="shared" si="9"/>
        <v>21.84</v>
      </c>
      <c r="J120" s="74"/>
    </row>
    <row r="121" spans="1:10" ht="39.75" thickBot="1" x14ac:dyDescent="0.3">
      <c r="A121" s="199"/>
      <c r="B121" s="44" t="s">
        <v>115</v>
      </c>
      <c r="C121" s="94">
        <f>C120/C7</f>
        <v>7.9617834394904454</v>
      </c>
      <c r="D121" s="94">
        <f>D120/D7</f>
        <v>12.195121951219512</v>
      </c>
      <c r="E121" s="94">
        <f>E120/E7</f>
        <v>2.2291169451073984</v>
      </c>
      <c r="F121" s="94">
        <f>F120/F7</f>
        <v>2.6569343065693429</v>
      </c>
      <c r="G121" s="23">
        <f t="shared" si="10"/>
        <v>119.19223495209366</v>
      </c>
      <c r="H121" s="24">
        <f t="shared" si="8"/>
        <v>21.786861313868609</v>
      </c>
      <c r="I121" s="41">
        <f t="shared" si="9"/>
        <v>33.371094890510946</v>
      </c>
      <c r="J121" s="74"/>
    </row>
    <row r="122" spans="1:10" ht="39" x14ac:dyDescent="0.25">
      <c r="A122" s="197">
        <v>23</v>
      </c>
      <c r="B122" s="42" t="s">
        <v>116</v>
      </c>
      <c r="C122" s="6">
        <v>56</v>
      </c>
      <c r="D122" s="6">
        <v>92</v>
      </c>
      <c r="E122" s="6">
        <v>141</v>
      </c>
      <c r="F122" s="6">
        <v>141</v>
      </c>
      <c r="G122" s="9">
        <f t="shared" si="10"/>
        <v>100</v>
      </c>
      <c r="H122" s="10">
        <f t="shared" si="8"/>
        <v>153.26086956521738</v>
      </c>
      <c r="I122" s="43">
        <f t="shared" si="9"/>
        <v>251.78571428571428</v>
      </c>
      <c r="J122" s="74"/>
    </row>
    <row r="123" spans="1:10" ht="39.75" thickBot="1" x14ac:dyDescent="0.3">
      <c r="A123" s="199"/>
      <c r="B123" s="44" t="s">
        <v>117</v>
      </c>
      <c r="C123" s="94">
        <f>C122/C7</f>
        <v>8.9171974522292988E-2</v>
      </c>
      <c r="D123" s="94">
        <f>D122/D7</f>
        <v>0.22439024390243903</v>
      </c>
      <c r="E123" s="94">
        <f>E122/E7</f>
        <v>0.33651551312649164</v>
      </c>
      <c r="F123" s="94">
        <f>F122/F7</f>
        <v>0.34306569343065696</v>
      </c>
      <c r="G123" s="23">
        <f t="shared" si="10"/>
        <v>101.94647201946474</v>
      </c>
      <c r="H123" s="24">
        <f t="shared" si="8"/>
        <v>152.88797207235797</v>
      </c>
      <c r="I123" s="41">
        <f t="shared" si="9"/>
        <v>384.72367049009392</v>
      </c>
      <c r="J123" s="74"/>
    </row>
    <row r="124" spans="1:10" x14ac:dyDescent="0.25">
      <c r="A124" s="97"/>
      <c r="B124" s="97"/>
      <c r="C124" s="98"/>
      <c r="D124" s="98"/>
      <c r="E124" s="99"/>
      <c r="F124" s="98"/>
      <c r="G124" s="98"/>
      <c r="H124" s="98"/>
      <c r="I124" s="98"/>
      <c r="J124" s="74"/>
    </row>
    <row r="125" spans="1:10" x14ac:dyDescent="0.25">
      <c r="A125" s="97"/>
      <c r="B125" s="97" t="s">
        <v>157</v>
      </c>
      <c r="C125" s="98"/>
      <c r="D125" s="98"/>
      <c r="E125" s="98"/>
      <c r="F125" s="98"/>
      <c r="G125" s="98"/>
      <c r="H125" s="98"/>
      <c r="I125" s="98"/>
      <c r="J125" s="74"/>
    </row>
    <row r="126" spans="1:10" x14ac:dyDescent="0.25">
      <c r="A126" s="97"/>
      <c r="B126" s="97" t="s">
        <v>119</v>
      </c>
      <c r="C126" s="98"/>
      <c r="D126" s="98"/>
      <c r="E126" s="98"/>
      <c r="F126" s="98"/>
      <c r="G126" s="98"/>
      <c r="H126" s="98"/>
      <c r="I126" s="98"/>
      <c r="J126" s="74"/>
    </row>
    <row r="127" spans="1:10" x14ac:dyDescent="0.25">
      <c r="A127" s="97"/>
      <c r="B127" s="97"/>
      <c r="C127" s="98"/>
      <c r="D127" s="98"/>
      <c r="E127" s="100"/>
      <c r="F127" s="100"/>
      <c r="G127" s="98"/>
      <c r="H127" s="98"/>
      <c r="I127" s="98"/>
      <c r="J127" s="74"/>
    </row>
    <row r="128" spans="1:10" x14ac:dyDescent="0.25">
      <c r="A128" s="97"/>
      <c r="B128" s="97"/>
      <c r="C128" s="98"/>
      <c r="D128" s="98"/>
      <c r="E128" s="98"/>
      <c r="F128" s="98"/>
      <c r="G128" s="98"/>
      <c r="H128" s="98"/>
      <c r="I128" s="98"/>
      <c r="J128" s="74"/>
    </row>
    <row r="129" spans="1:10" x14ac:dyDescent="0.25">
      <c r="A129" s="97"/>
      <c r="B129" s="97"/>
      <c r="C129" s="98"/>
      <c r="D129" s="98"/>
      <c r="E129" s="98"/>
      <c r="F129" s="98"/>
      <c r="G129" s="98"/>
      <c r="H129" s="98"/>
      <c r="I129" s="98"/>
      <c r="J129" s="74"/>
    </row>
    <row r="130" spans="1:10" x14ac:dyDescent="0.25">
      <c r="A130" s="97"/>
      <c r="B130" s="97"/>
      <c r="C130" s="98"/>
      <c r="D130" s="98"/>
      <c r="E130" s="98"/>
      <c r="F130" s="98"/>
      <c r="G130" s="98"/>
      <c r="H130" s="98"/>
      <c r="I130" s="98"/>
      <c r="J130" s="74"/>
    </row>
    <row r="131" spans="1:10" x14ac:dyDescent="0.25">
      <c r="A131" s="97"/>
      <c r="B131" s="97"/>
      <c r="C131" s="98"/>
      <c r="D131" s="98"/>
      <c r="E131" s="98"/>
      <c r="F131" s="98"/>
      <c r="G131" s="98"/>
      <c r="H131" s="98"/>
      <c r="I131" s="98"/>
      <c r="J131" s="74"/>
    </row>
    <row r="132" spans="1:10" x14ac:dyDescent="0.25">
      <c r="A132" s="97"/>
      <c r="B132" s="97"/>
      <c r="C132" s="98"/>
      <c r="D132" s="98"/>
      <c r="E132" s="98"/>
      <c r="F132" s="98"/>
      <c r="G132" s="98"/>
      <c r="H132" s="98"/>
      <c r="I132" s="98"/>
      <c r="J132" s="74"/>
    </row>
    <row r="133" spans="1:10" x14ac:dyDescent="0.25">
      <c r="A133" s="97"/>
      <c r="B133" s="97"/>
      <c r="C133" s="98"/>
      <c r="D133" s="98"/>
      <c r="E133" s="98"/>
      <c r="F133" s="98"/>
      <c r="G133" s="98"/>
      <c r="H133" s="98"/>
      <c r="I133" s="98"/>
      <c r="J133" s="74"/>
    </row>
    <row r="134" spans="1:10" x14ac:dyDescent="0.25">
      <c r="A134" s="97"/>
      <c r="B134" s="97"/>
      <c r="C134" s="98"/>
      <c r="D134" s="98"/>
      <c r="E134" s="98"/>
      <c r="F134" s="98"/>
      <c r="G134" s="98"/>
      <c r="H134" s="98"/>
      <c r="I134" s="98"/>
      <c r="J134" s="74"/>
    </row>
    <row r="135" spans="1:10" x14ac:dyDescent="0.25">
      <c r="A135" s="97"/>
      <c r="B135" s="97"/>
      <c r="C135" s="98"/>
      <c r="D135" s="98"/>
      <c r="E135" s="98"/>
      <c r="F135" s="98"/>
      <c r="G135" s="98"/>
      <c r="H135" s="98"/>
      <c r="I135" s="98"/>
      <c r="J135" s="74"/>
    </row>
    <row r="136" spans="1:10" x14ac:dyDescent="0.25">
      <c r="A136" s="97"/>
      <c r="B136" s="97"/>
      <c r="C136" s="98"/>
      <c r="D136" s="98"/>
      <c r="E136" s="98"/>
      <c r="F136" s="98"/>
      <c r="G136" s="98"/>
      <c r="H136" s="98"/>
      <c r="I136" s="98"/>
      <c r="J136" s="74"/>
    </row>
    <row r="137" spans="1:10" x14ac:dyDescent="0.25">
      <c r="A137" s="97"/>
      <c r="B137" s="97"/>
      <c r="C137" s="98"/>
      <c r="D137" s="98"/>
      <c r="E137" s="98"/>
      <c r="F137" s="98"/>
      <c r="G137" s="98"/>
      <c r="H137" s="98"/>
      <c r="I137" s="98"/>
      <c r="J137" s="74"/>
    </row>
    <row r="138" spans="1:10" x14ac:dyDescent="0.25">
      <c r="A138" s="97"/>
      <c r="B138" s="97"/>
      <c r="C138" s="98"/>
      <c r="D138" s="98"/>
      <c r="E138" s="98"/>
      <c r="F138" s="98"/>
      <c r="G138" s="98"/>
      <c r="H138" s="98"/>
      <c r="I138" s="98"/>
      <c r="J138" s="74"/>
    </row>
    <row r="139" spans="1:10" x14ac:dyDescent="0.25">
      <c r="A139" s="97"/>
      <c r="B139" s="97"/>
      <c r="C139" s="98"/>
      <c r="D139" s="98"/>
      <c r="E139" s="98"/>
      <c r="F139" s="98"/>
      <c r="G139" s="98"/>
      <c r="H139" s="98"/>
      <c r="I139" s="98"/>
      <c r="J139" s="74"/>
    </row>
    <row r="140" spans="1:10" x14ac:dyDescent="0.25">
      <c r="A140" s="97"/>
      <c r="B140" s="97"/>
      <c r="C140" s="98"/>
      <c r="D140" s="98"/>
      <c r="E140" s="98"/>
      <c r="F140" s="98"/>
      <c r="G140" s="98"/>
      <c r="H140" s="98"/>
      <c r="I140" s="98"/>
      <c r="J140" s="74"/>
    </row>
    <row r="141" spans="1:10" x14ac:dyDescent="0.25">
      <c r="A141" s="97"/>
      <c r="B141" s="97"/>
      <c r="C141" s="98"/>
      <c r="D141" s="98"/>
      <c r="E141" s="98"/>
      <c r="F141" s="98"/>
      <c r="G141" s="98"/>
      <c r="H141" s="98"/>
      <c r="I141" s="98"/>
      <c r="J141" s="74"/>
    </row>
    <row r="142" spans="1:10" x14ac:dyDescent="0.25">
      <c r="A142" s="97"/>
      <c r="B142" s="97"/>
      <c r="C142" s="98"/>
      <c r="D142" s="98"/>
      <c r="E142" s="98"/>
      <c r="F142" s="98"/>
      <c r="G142" s="98"/>
      <c r="H142" s="98"/>
      <c r="I142" s="98"/>
      <c r="J142" s="74"/>
    </row>
    <row r="143" spans="1:10" x14ac:dyDescent="0.25">
      <c r="A143" s="97"/>
      <c r="B143" s="97"/>
      <c r="C143" s="98"/>
      <c r="D143" s="98"/>
      <c r="E143" s="98"/>
      <c r="F143" s="98"/>
      <c r="G143" s="98"/>
      <c r="H143" s="98"/>
      <c r="I143" s="98"/>
      <c r="J143" s="74"/>
    </row>
    <row r="144" spans="1:10" x14ac:dyDescent="0.25">
      <c r="A144" s="97"/>
      <c r="B144" s="97"/>
      <c r="C144" s="98"/>
      <c r="D144" s="98"/>
      <c r="E144" s="98"/>
      <c r="F144" s="98"/>
      <c r="G144" s="98"/>
      <c r="H144" s="98"/>
      <c r="I144" s="98"/>
      <c r="J144" s="74"/>
    </row>
    <row r="145" spans="1:10" x14ac:dyDescent="0.25">
      <c r="A145" s="97"/>
      <c r="B145" s="97"/>
      <c r="C145" s="98"/>
      <c r="D145" s="98"/>
      <c r="E145" s="98"/>
      <c r="F145" s="98"/>
      <c r="G145" s="98"/>
      <c r="H145" s="98"/>
      <c r="I145" s="98"/>
      <c r="J145" s="74"/>
    </row>
    <row r="146" spans="1:10" x14ac:dyDescent="0.25">
      <c r="A146" s="97"/>
      <c r="B146" s="97"/>
      <c r="C146" s="98"/>
      <c r="D146" s="98"/>
      <c r="E146" s="98"/>
      <c r="F146" s="98"/>
      <c r="G146" s="98"/>
      <c r="H146" s="98"/>
      <c r="I146" s="98"/>
      <c r="J146" s="74"/>
    </row>
    <row r="147" spans="1:10" x14ac:dyDescent="0.25">
      <c r="A147" s="97"/>
      <c r="B147" s="97"/>
      <c r="C147" s="98"/>
      <c r="D147" s="98"/>
      <c r="E147" s="98"/>
      <c r="F147" s="98"/>
      <c r="G147" s="98"/>
      <c r="H147" s="98"/>
      <c r="I147" s="98"/>
      <c r="J147" s="74"/>
    </row>
    <row r="148" spans="1:10" x14ac:dyDescent="0.25">
      <c r="A148" s="97"/>
      <c r="B148" s="97"/>
      <c r="C148" s="98"/>
      <c r="D148" s="98"/>
      <c r="E148" s="98"/>
      <c r="F148" s="98"/>
      <c r="G148" s="98"/>
      <c r="H148" s="98"/>
      <c r="I148" s="98"/>
      <c r="J148" s="74"/>
    </row>
    <row r="149" spans="1:10" x14ac:dyDescent="0.25">
      <c r="A149" s="97"/>
      <c r="B149" s="97"/>
      <c r="C149" s="98"/>
      <c r="D149" s="98"/>
      <c r="E149" s="98"/>
      <c r="F149" s="98"/>
      <c r="G149" s="98"/>
      <c r="H149" s="98"/>
      <c r="I149" s="98"/>
      <c r="J149" s="74"/>
    </row>
    <row r="150" spans="1:10" x14ac:dyDescent="0.25">
      <c r="A150" s="97"/>
      <c r="B150" s="97"/>
      <c r="C150" s="98"/>
      <c r="D150" s="98"/>
      <c r="E150" s="98"/>
      <c r="F150" s="98"/>
      <c r="G150" s="98"/>
      <c r="H150" s="98"/>
      <c r="I150" s="98"/>
      <c r="J150" s="74"/>
    </row>
    <row r="151" spans="1:10" x14ac:dyDescent="0.25">
      <c r="A151" s="97"/>
      <c r="B151" s="97"/>
      <c r="C151" s="98"/>
      <c r="D151" s="98"/>
      <c r="E151" s="98"/>
      <c r="F151" s="98"/>
      <c r="G151" s="98"/>
      <c r="H151" s="98"/>
      <c r="I151" s="98"/>
      <c r="J151" s="74"/>
    </row>
    <row r="152" spans="1:10" x14ac:dyDescent="0.25">
      <c r="A152" s="97"/>
      <c r="B152" s="97"/>
      <c r="C152" s="98"/>
      <c r="D152" s="98"/>
      <c r="E152" s="98"/>
      <c r="F152" s="98"/>
      <c r="G152" s="98"/>
      <c r="H152" s="98"/>
      <c r="I152" s="98"/>
      <c r="J152" s="74"/>
    </row>
    <row r="153" spans="1:10" x14ac:dyDescent="0.25">
      <c r="A153" s="97"/>
      <c r="B153" s="97"/>
      <c r="C153" s="98"/>
      <c r="D153" s="98"/>
      <c r="E153" s="98"/>
      <c r="F153" s="98"/>
      <c r="G153" s="98"/>
      <c r="H153" s="98"/>
      <c r="I153" s="98"/>
      <c r="J153" s="74"/>
    </row>
    <row r="154" spans="1:10" x14ac:dyDescent="0.25">
      <c r="A154" s="97"/>
      <c r="B154" s="97"/>
      <c r="C154" s="98"/>
      <c r="D154" s="98"/>
      <c r="E154" s="98"/>
      <c r="F154" s="98"/>
      <c r="G154" s="98"/>
      <c r="H154" s="98"/>
      <c r="I154" s="98"/>
      <c r="J154" s="74"/>
    </row>
    <row r="155" spans="1:10" x14ac:dyDescent="0.25">
      <c r="A155" s="97"/>
      <c r="B155" s="97"/>
      <c r="C155" s="98"/>
      <c r="D155" s="98"/>
      <c r="E155" s="98"/>
      <c r="F155" s="98"/>
      <c r="G155" s="98"/>
      <c r="H155" s="98"/>
      <c r="I155" s="98"/>
      <c r="J155" s="74"/>
    </row>
    <row r="156" spans="1:10" x14ac:dyDescent="0.25">
      <c r="A156" s="97"/>
      <c r="B156" s="97"/>
      <c r="C156" s="98"/>
      <c r="D156" s="98"/>
      <c r="E156" s="98"/>
      <c r="F156" s="98"/>
      <c r="G156" s="98"/>
      <c r="H156" s="98"/>
      <c r="I156" s="98"/>
      <c r="J156" s="74"/>
    </row>
    <row r="157" spans="1:10" x14ac:dyDescent="0.25">
      <c r="A157" s="97"/>
      <c r="B157" s="97"/>
      <c r="C157" s="98"/>
      <c r="D157" s="98"/>
      <c r="E157" s="98"/>
      <c r="F157" s="98"/>
      <c r="G157" s="98"/>
      <c r="H157" s="98"/>
      <c r="I157" s="98"/>
      <c r="J157" s="74"/>
    </row>
    <row r="158" spans="1:10" x14ac:dyDescent="0.25">
      <c r="A158" s="97"/>
      <c r="B158" s="97"/>
      <c r="C158" s="98"/>
      <c r="D158" s="98"/>
      <c r="E158" s="98"/>
      <c r="F158" s="98"/>
      <c r="G158" s="98"/>
      <c r="H158" s="98"/>
      <c r="I158" s="98"/>
      <c r="J158" s="74"/>
    </row>
    <row r="159" spans="1:10" x14ac:dyDescent="0.25">
      <c r="A159" s="97"/>
      <c r="B159" s="97"/>
      <c r="C159" s="98"/>
      <c r="D159" s="98"/>
      <c r="E159" s="98"/>
      <c r="F159" s="98"/>
      <c r="G159" s="98"/>
      <c r="H159" s="98"/>
      <c r="I159" s="98"/>
      <c r="J159" s="74"/>
    </row>
    <row r="160" spans="1:10" x14ac:dyDescent="0.25">
      <c r="A160" s="97"/>
      <c r="B160" s="97"/>
      <c r="C160" s="98"/>
      <c r="D160" s="98"/>
      <c r="E160" s="98"/>
      <c r="F160" s="98"/>
      <c r="G160" s="98"/>
      <c r="H160" s="98"/>
      <c r="I160" s="98"/>
      <c r="J160" s="74"/>
    </row>
    <row r="161" spans="1:10" x14ac:dyDescent="0.25">
      <c r="A161" s="97"/>
      <c r="B161" s="97"/>
      <c r="C161" s="98"/>
      <c r="D161" s="98"/>
      <c r="E161" s="98"/>
      <c r="F161" s="98"/>
      <c r="G161" s="98"/>
      <c r="H161" s="98"/>
      <c r="I161" s="98"/>
      <c r="J161" s="74"/>
    </row>
    <row r="162" spans="1:10" x14ac:dyDescent="0.25">
      <c r="A162" s="97"/>
      <c r="B162" s="97"/>
      <c r="C162" s="98"/>
      <c r="D162" s="98"/>
      <c r="E162" s="98"/>
      <c r="F162" s="98"/>
      <c r="G162" s="98"/>
      <c r="H162" s="98"/>
      <c r="I162" s="98"/>
      <c r="J162" s="74"/>
    </row>
    <row r="163" spans="1:10" x14ac:dyDescent="0.25">
      <c r="A163" s="97"/>
      <c r="B163" s="97"/>
      <c r="C163" s="98"/>
      <c r="D163" s="98"/>
      <c r="E163" s="98"/>
      <c r="F163" s="98"/>
      <c r="G163" s="98"/>
      <c r="H163" s="98"/>
      <c r="I163" s="98"/>
      <c r="J163" s="74"/>
    </row>
    <row r="164" spans="1:10" x14ac:dyDescent="0.25">
      <c r="A164" s="97"/>
      <c r="B164" s="97"/>
      <c r="C164" s="98"/>
      <c r="D164" s="98"/>
      <c r="E164" s="98"/>
      <c r="F164" s="98"/>
      <c r="G164" s="98"/>
      <c r="H164" s="98"/>
      <c r="I164" s="98"/>
      <c r="J164" s="74"/>
    </row>
    <row r="165" spans="1:10" x14ac:dyDescent="0.25">
      <c r="A165" s="97"/>
      <c r="B165" s="97"/>
      <c r="C165" s="98"/>
      <c r="D165" s="98"/>
      <c r="E165" s="98"/>
      <c r="F165" s="98"/>
      <c r="G165" s="98"/>
      <c r="H165" s="98"/>
      <c r="I165" s="98"/>
      <c r="J165" s="74"/>
    </row>
    <row r="166" spans="1:10" x14ac:dyDescent="0.25">
      <c r="A166" s="97"/>
      <c r="B166" s="97"/>
      <c r="C166" s="98"/>
      <c r="D166" s="98"/>
      <c r="E166" s="98"/>
      <c r="F166" s="98"/>
      <c r="G166" s="98"/>
      <c r="H166" s="98"/>
      <c r="I166" s="98"/>
      <c r="J166" s="74"/>
    </row>
    <row r="167" spans="1:10" x14ac:dyDescent="0.25">
      <c r="A167" s="97"/>
      <c r="B167" s="97"/>
      <c r="C167" s="98"/>
      <c r="D167" s="98"/>
      <c r="E167" s="98"/>
      <c r="F167" s="98"/>
      <c r="G167" s="98"/>
      <c r="H167" s="98"/>
      <c r="I167" s="98"/>
      <c r="J167" s="74"/>
    </row>
    <row r="168" spans="1:10" x14ac:dyDescent="0.25">
      <c r="A168" s="97"/>
      <c r="B168" s="97"/>
      <c r="C168" s="98"/>
      <c r="D168" s="98"/>
      <c r="E168" s="98"/>
      <c r="F168" s="98"/>
      <c r="G168" s="98"/>
      <c r="H168" s="98"/>
      <c r="I168" s="98"/>
      <c r="J168" s="74"/>
    </row>
    <row r="169" spans="1:10" x14ac:dyDescent="0.25">
      <c r="A169" s="97"/>
      <c r="B169" s="97"/>
      <c r="C169" s="98"/>
      <c r="D169" s="98"/>
      <c r="E169" s="98"/>
      <c r="F169" s="98"/>
      <c r="G169" s="98"/>
      <c r="H169" s="98"/>
      <c r="I169" s="98"/>
      <c r="J169" s="74"/>
    </row>
    <row r="170" spans="1:10" x14ac:dyDescent="0.25">
      <c r="A170" s="97"/>
      <c r="B170" s="97"/>
      <c r="C170" s="98"/>
      <c r="D170" s="98"/>
      <c r="E170" s="98"/>
      <c r="F170" s="98"/>
      <c r="G170" s="98"/>
      <c r="H170" s="98"/>
      <c r="I170" s="98"/>
      <c r="J170" s="74"/>
    </row>
    <row r="171" spans="1:10" x14ac:dyDescent="0.25">
      <c r="A171" s="97"/>
      <c r="B171" s="97"/>
      <c r="C171" s="98"/>
      <c r="D171" s="98"/>
      <c r="E171" s="98"/>
      <c r="F171" s="98"/>
      <c r="G171" s="98"/>
      <c r="H171" s="98"/>
      <c r="I171" s="98"/>
      <c r="J171" s="74"/>
    </row>
    <row r="172" spans="1:10" x14ac:dyDescent="0.25">
      <c r="A172" s="97"/>
      <c r="B172" s="97"/>
      <c r="C172" s="98"/>
      <c r="D172" s="98"/>
      <c r="E172" s="98"/>
      <c r="F172" s="98"/>
      <c r="G172" s="98"/>
      <c r="H172" s="98"/>
      <c r="I172" s="98"/>
      <c r="J172" s="74"/>
    </row>
    <row r="173" spans="1:10" x14ac:dyDescent="0.25">
      <c r="A173" s="97"/>
      <c r="B173" s="97"/>
      <c r="C173" s="98"/>
      <c r="D173" s="98"/>
      <c r="E173" s="98"/>
      <c r="F173" s="98"/>
      <c r="G173" s="98"/>
      <c r="H173" s="98"/>
      <c r="I173" s="98"/>
      <c r="J173" s="74"/>
    </row>
    <row r="174" spans="1:10" x14ac:dyDescent="0.25">
      <c r="A174" s="97"/>
      <c r="B174" s="97"/>
      <c r="C174" s="98"/>
      <c r="D174" s="98"/>
      <c r="E174" s="98"/>
      <c r="F174" s="98"/>
      <c r="G174" s="98"/>
      <c r="H174" s="98"/>
      <c r="I174" s="98"/>
      <c r="J174" s="74"/>
    </row>
    <row r="175" spans="1:10" x14ac:dyDescent="0.25">
      <c r="A175" s="97"/>
      <c r="B175" s="97"/>
      <c r="C175" s="98"/>
      <c r="D175" s="98"/>
      <c r="E175" s="98"/>
      <c r="F175" s="98"/>
      <c r="G175" s="98"/>
      <c r="H175" s="98"/>
      <c r="I175" s="98"/>
      <c r="J175" s="74"/>
    </row>
    <row r="176" spans="1:10" x14ac:dyDescent="0.25">
      <c r="A176" s="97"/>
      <c r="B176" s="97"/>
      <c r="C176" s="98"/>
      <c r="D176" s="98"/>
      <c r="E176" s="98"/>
      <c r="F176" s="98"/>
      <c r="G176" s="98"/>
      <c r="H176" s="98"/>
      <c r="I176" s="98"/>
      <c r="J176" s="74"/>
    </row>
    <row r="177" spans="1:10" x14ac:dyDescent="0.25">
      <c r="A177" s="97"/>
      <c r="B177" s="97"/>
      <c r="C177" s="98"/>
      <c r="D177" s="98"/>
      <c r="E177" s="98"/>
      <c r="F177" s="98"/>
      <c r="G177" s="98"/>
      <c r="H177" s="98"/>
      <c r="I177" s="98"/>
      <c r="J177" s="74"/>
    </row>
    <row r="178" spans="1:10" x14ac:dyDescent="0.25">
      <c r="A178" s="97"/>
      <c r="B178" s="97"/>
      <c r="C178" s="98"/>
      <c r="D178" s="98"/>
      <c r="E178" s="98"/>
      <c r="F178" s="98"/>
      <c r="G178" s="98"/>
      <c r="H178" s="98"/>
      <c r="I178" s="98"/>
      <c r="J178" s="74"/>
    </row>
    <row r="179" spans="1:10" x14ac:dyDescent="0.25">
      <c r="A179" s="97"/>
      <c r="B179" s="97"/>
      <c r="C179" s="98"/>
      <c r="D179" s="98"/>
      <c r="E179" s="98"/>
      <c r="F179" s="98"/>
      <c r="G179" s="98"/>
      <c r="H179" s="98"/>
      <c r="I179" s="98"/>
      <c r="J179" s="74"/>
    </row>
    <row r="180" spans="1:10" x14ac:dyDescent="0.25">
      <c r="A180" s="97"/>
      <c r="B180" s="97"/>
      <c r="C180" s="98"/>
      <c r="D180" s="98"/>
      <c r="E180" s="98"/>
      <c r="F180" s="98"/>
      <c r="G180" s="98"/>
      <c r="H180" s="98"/>
      <c r="I180" s="98"/>
      <c r="J180" s="74"/>
    </row>
    <row r="181" spans="1:10" x14ac:dyDescent="0.25">
      <c r="A181" s="97"/>
      <c r="B181" s="97"/>
      <c r="C181" s="98"/>
      <c r="D181" s="98"/>
      <c r="E181" s="98"/>
      <c r="F181" s="98"/>
      <c r="G181" s="98"/>
      <c r="H181" s="98"/>
      <c r="I181" s="98"/>
      <c r="J181" s="74"/>
    </row>
    <row r="182" spans="1:10" x14ac:dyDescent="0.25">
      <c r="A182" s="97"/>
      <c r="B182" s="97"/>
      <c r="C182" s="98"/>
      <c r="D182" s="98"/>
      <c r="E182" s="98"/>
      <c r="F182" s="98"/>
      <c r="G182" s="98"/>
      <c r="H182" s="98"/>
      <c r="I182" s="98"/>
      <c r="J182" s="74"/>
    </row>
    <row r="183" spans="1:10" x14ac:dyDescent="0.25">
      <c r="A183" s="97"/>
      <c r="B183" s="97"/>
      <c r="C183" s="98"/>
      <c r="D183" s="98"/>
      <c r="E183" s="98"/>
      <c r="F183" s="98"/>
      <c r="G183" s="98"/>
      <c r="H183" s="98"/>
      <c r="I183" s="98"/>
      <c r="J183" s="74"/>
    </row>
    <row r="184" spans="1:10" x14ac:dyDescent="0.25">
      <c r="A184" s="97"/>
      <c r="B184" s="97"/>
      <c r="C184" s="98"/>
      <c r="D184" s="98"/>
      <c r="E184" s="98"/>
      <c r="F184" s="98"/>
      <c r="G184" s="98"/>
      <c r="H184" s="98"/>
      <c r="I184" s="98"/>
      <c r="J184" s="74"/>
    </row>
    <row r="185" spans="1:10" x14ac:dyDescent="0.25">
      <c r="A185" s="97"/>
      <c r="B185" s="97"/>
      <c r="C185" s="98"/>
      <c r="D185" s="98"/>
      <c r="E185" s="98"/>
      <c r="F185" s="98"/>
      <c r="G185" s="98"/>
      <c r="H185" s="98"/>
      <c r="I185" s="98"/>
      <c r="J185" s="74"/>
    </row>
    <row r="186" spans="1:10" x14ac:dyDescent="0.25">
      <c r="A186" s="97"/>
      <c r="B186" s="97"/>
      <c r="C186" s="98"/>
      <c r="D186" s="98"/>
      <c r="E186" s="98"/>
      <c r="F186" s="98"/>
      <c r="G186" s="98"/>
      <c r="H186" s="98"/>
      <c r="I186" s="98"/>
      <c r="J186" s="74"/>
    </row>
    <row r="187" spans="1:10" x14ac:dyDescent="0.25">
      <c r="A187" s="97"/>
      <c r="B187" s="97"/>
      <c r="C187" s="98"/>
      <c r="D187" s="98"/>
      <c r="E187" s="98"/>
      <c r="F187" s="98"/>
      <c r="G187" s="98"/>
      <c r="H187" s="98"/>
      <c r="I187" s="98"/>
      <c r="J187" s="74"/>
    </row>
    <row r="188" spans="1:10" x14ac:dyDescent="0.25">
      <c r="A188" s="97"/>
      <c r="B188" s="97"/>
      <c r="C188" s="98"/>
      <c r="D188" s="98"/>
      <c r="E188" s="98"/>
      <c r="F188" s="98"/>
      <c r="G188" s="98"/>
      <c r="H188" s="98"/>
      <c r="I188" s="98"/>
      <c r="J188" s="74"/>
    </row>
    <row r="189" spans="1:10" x14ac:dyDescent="0.25">
      <c r="A189" s="97"/>
      <c r="B189" s="97"/>
      <c r="C189" s="98"/>
      <c r="D189" s="98"/>
      <c r="E189" s="98"/>
      <c r="F189" s="98"/>
      <c r="G189" s="98"/>
      <c r="H189" s="98"/>
      <c r="I189" s="98"/>
      <c r="J189" s="74"/>
    </row>
    <row r="190" spans="1:10" x14ac:dyDescent="0.25">
      <c r="A190" s="97"/>
      <c r="B190" s="97"/>
      <c r="C190" s="98"/>
      <c r="D190" s="98"/>
      <c r="E190" s="98"/>
      <c r="F190" s="98"/>
      <c r="G190" s="98"/>
      <c r="H190" s="98"/>
      <c r="I190" s="98"/>
      <c r="J190" s="74"/>
    </row>
    <row r="191" spans="1:10" x14ac:dyDescent="0.25">
      <c r="A191" s="97"/>
      <c r="B191" s="97"/>
      <c r="C191" s="98"/>
      <c r="D191" s="98"/>
      <c r="E191" s="98"/>
      <c r="F191" s="98"/>
      <c r="G191" s="98"/>
      <c r="H191" s="98"/>
      <c r="I191" s="98"/>
      <c r="J191" s="74"/>
    </row>
    <row r="192" spans="1:10" x14ac:dyDescent="0.25">
      <c r="A192" s="97"/>
      <c r="B192" s="97"/>
      <c r="C192" s="98"/>
      <c r="D192" s="98"/>
      <c r="E192" s="98"/>
      <c r="F192" s="98"/>
      <c r="G192" s="98"/>
      <c r="H192" s="98"/>
      <c r="I192" s="98"/>
      <c r="J192" s="74"/>
    </row>
    <row r="193" spans="1:10" x14ac:dyDescent="0.25">
      <c r="A193" s="97"/>
      <c r="B193" s="97"/>
      <c r="C193" s="98"/>
      <c r="D193" s="98"/>
      <c r="E193" s="98"/>
      <c r="F193" s="98"/>
      <c r="G193" s="98"/>
      <c r="H193" s="98"/>
      <c r="I193" s="98"/>
      <c r="J193" s="74"/>
    </row>
    <row r="194" spans="1:10" x14ac:dyDescent="0.25">
      <c r="A194" s="97"/>
      <c r="B194" s="97"/>
      <c r="C194" s="98"/>
      <c r="D194" s="98"/>
      <c r="E194" s="98"/>
      <c r="F194" s="98"/>
      <c r="G194" s="98"/>
      <c r="H194" s="98"/>
      <c r="I194" s="98"/>
      <c r="J194" s="74"/>
    </row>
    <row r="195" spans="1:10" x14ac:dyDescent="0.25">
      <c r="A195" s="97"/>
      <c r="B195" s="97"/>
      <c r="C195" s="98"/>
      <c r="D195" s="98"/>
      <c r="E195" s="98"/>
      <c r="F195" s="98"/>
      <c r="G195" s="98"/>
      <c r="H195" s="98"/>
      <c r="I195" s="98"/>
      <c r="J195" s="74"/>
    </row>
    <row r="196" spans="1:10" x14ac:dyDescent="0.25">
      <c r="A196" s="97"/>
      <c r="B196" s="97"/>
      <c r="C196" s="98"/>
      <c r="D196" s="98"/>
      <c r="E196" s="98"/>
      <c r="F196" s="98"/>
      <c r="G196" s="98"/>
      <c r="H196" s="98"/>
      <c r="I196" s="98"/>
      <c r="J196" s="74"/>
    </row>
    <row r="197" spans="1:10" x14ac:dyDescent="0.25">
      <c r="A197" s="97"/>
      <c r="B197" s="97"/>
      <c r="C197" s="98"/>
      <c r="D197" s="98"/>
      <c r="E197" s="98"/>
      <c r="F197" s="98"/>
      <c r="G197" s="98"/>
      <c r="H197" s="98"/>
      <c r="I197" s="98"/>
      <c r="J197" s="74"/>
    </row>
    <row r="198" spans="1:10" x14ac:dyDescent="0.25">
      <c r="A198" s="97"/>
      <c r="B198" s="97"/>
      <c r="C198" s="98"/>
      <c r="D198" s="98"/>
      <c r="E198" s="98"/>
      <c r="F198" s="98"/>
      <c r="G198" s="98"/>
      <c r="H198" s="98"/>
      <c r="I198" s="98"/>
      <c r="J198" s="74"/>
    </row>
    <row r="199" spans="1:10" x14ac:dyDescent="0.25">
      <c r="A199" s="97"/>
      <c r="B199" s="97"/>
      <c r="C199" s="98"/>
      <c r="D199" s="98"/>
      <c r="E199" s="98"/>
      <c r="F199" s="98"/>
      <c r="G199" s="98"/>
      <c r="H199" s="98"/>
      <c r="I199" s="98"/>
      <c r="J199" s="74"/>
    </row>
    <row r="200" spans="1:10" x14ac:dyDescent="0.25">
      <c r="A200" s="97"/>
      <c r="B200" s="97"/>
      <c r="C200" s="98"/>
      <c r="D200" s="98"/>
      <c r="E200" s="98"/>
      <c r="F200" s="98"/>
      <c r="G200" s="98"/>
      <c r="H200" s="98"/>
      <c r="I200" s="98"/>
      <c r="J200" s="74"/>
    </row>
    <row r="201" spans="1:10" x14ac:dyDescent="0.25">
      <c r="A201" s="97"/>
      <c r="B201" s="97"/>
      <c r="C201" s="98"/>
      <c r="D201" s="98"/>
      <c r="E201" s="98"/>
      <c r="F201" s="98"/>
      <c r="G201" s="98"/>
      <c r="H201" s="98"/>
      <c r="I201" s="98"/>
      <c r="J201" s="74"/>
    </row>
    <row r="202" spans="1:10" x14ac:dyDescent="0.25">
      <c r="A202" s="97"/>
      <c r="B202" s="97"/>
      <c r="C202" s="98"/>
      <c r="D202" s="98"/>
      <c r="E202" s="98"/>
      <c r="F202" s="98"/>
      <c r="G202" s="98"/>
      <c r="H202" s="98"/>
      <c r="I202" s="98"/>
      <c r="J202" s="74"/>
    </row>
    <row r="203" spans="1:10" x14ac:dyDescent="0.25">
      <c r="A203" s="97"/>
      <c r="B203" s="97"/>
      <c r="C203" s="98"/>
      <c r="D203" s="98"/>
      <c r="E203" s="98"/>
      <c r="F203" s="98"/>
      <c r="G203" s="98"/>
      <c r="H203" s="98"/>
      <c r="I203" s="98"/>
      <c r="J203" s="74"/>
    </row>
    <row r="204" spans="1:10" x14ac:dyDescent="0.25">
      <c r="A204" s="97"/>
      <c r="B204" s="97"/>
      <c r="C204" s="98"/>
      <c r="D204" s="98"/>
      <c r="E204" s="98"/>
      <c r="F204" s="98"/>
      <c r="G204" s="98"/>
      <c r="H204" s="98"/>
      <c r="I204" s="98"/>
      <c r="J204" s="74"/>
    </row>
    <row r="205" spans="1:10" x14ac:dyDescent="0.25">
      <c r="A205" s="97"/>
      <c r="B205" s="97"/>
      <c r="C205" s="98"/>
      <c r="D205" s="98"/>
      <c r="E205" s="98"/>
      <c r="F205" s="98"/>
      <c r="G205" s="98"/>
      <c r="H205" s="98"/>
      <c r="I205" s="98"/>
      <c r="J205" s="74"/>
    </row>
    <row r="206" spans="1:10" x14ac:dyDescent="0.25">
      <c r="A206" s="97"/>
      <c r="B206" s="97"/>
      <c r="C206" s="98"/>
      <c r="D206" s="98"/>
      <c r="E206" s="98"/>
      <c r="F206" s="98"/>
      <c r="G206" s="98"/>
      <c r="H206" s="98"/>
      <c r="I206" s="98"/>
      <c r="J206" s="74"/>
    </row>
    <row r="207" spans="1:10" x14ac:dyDescent="0.25">
      <c r="A207" s="97"/>
      <c r="B207" s="97"/>
      <c r="C207" s="98"/>
      <c r="D207" s="98"/>
      <c r="E207" s="98"/>
      <c r="F207" s="98"/>
      <c r="G207" s="98"/>
      <c r="H207" s="98"/>
      <c r="I207" s="98"/>
      <c r="J207" s="74"/>
    </row>
    <row r="208" spans="1:10" x14ac:dyDescent="0.25">
      <c r="A208" s="97"/>
      <c r="B208" s="97"/>
      <c r="C208" s="98"/>
      <c r="D208" s="98"/>
      <c r="E208" s="98"/>
      <c r="F208" s="98"/>
      <c r="G208" s="98"/>
      <c r="H208" s="98"/>
      <c r="I208" s="98"/>
      <c r="J208" s="74"/>
    </row>
    <row r="209" spans="1:10" x14ac:dyDescent="0.25">
      <c r="A209" s="97"/>
      <c r="B209" s="97"/>
      <c r="C209" s="98"/>
      <c r="D209" s="98"/>
      <c r="E209" s="98"/>
      <c r="F209" s="98"/>
      <c r="G209" s="98"/>
      <c r="H209" s="98"/>
      <c r="I209" s="98"/>
      <c r="J209" s="74"/>
    </row>
    <row r="210" spans="1:10" x14ac:dyDescent="0.25">
      <c r="A210" s="97"/>
      <c r="B210" s="97"/>
      <c r="C210" s="98"/>
      <c r="D210" s="98"/>
      <c r="E210" s="98"/>
      <c r="F210" s="98"/>
      <c r="G210" s="98"/>
      <c r="H210" s="98"/>
      <c r="I210" s="98"/>
      <c r="J210" s="74"/>
    </row>
    <row r="211" spans="1:10" x14ac:dyDescent="0.25">
      <c r="A211" s="97"/>
      <c r="B211" s="97"/>
      <c r="C211" s="98"/>
      <c r="D211" s="98"/>
      <c r="E211" s="98"/>
      <c r="F211" s="98"/>
      <c r="G211" s="98"/>
      <c r="H211" s="98"/>
      <c r="I211" s="98"/>
      <c r="J211" s="74"/>
    </row>
    <row r="212" spans="1:10" x14ac:dyDescent="0.25">
      <c r="A212" s="97"/>
      <c r="B212" s="97"/>
      <c r="C212" s="98"/>
      <c r="D212" s="98"/>
      <c r="E212" s="98"/>
      <c r="F212" s="98"/>
      <c r="G212" s="98"/>
      <c r="H212" s="98"/>
      <c r="I212" s="98"/>
      <c r="J212" s="74"/>
    </row>
    <row r="213" spans="1:10" x14ac:dyDescent="0.25">
      <c r="A213" s="97"/>
      <c r="B213" s="97"/>
      <c r="C213" s="98"/>
      <c r="D213" s="98"/>
      <c r="E213" s="98"/>
      <c r="F213" s="98"/>
      <c r="G213" s="98"/>
      <c r="H213" s="98"/>
      <c r="I213" s="98"/>
      <c r="J213" s="74"/>
    </row>
    <row r="214" spans="1:10" x14ac:dyDescent="0.25">
      <c r="A214" s="97"/>
      <c r="B214" s="97"/>
      <c r="C214" s="98"/>
      <c r="D214" s="98"/>
      <c r="E214" s="98"/>
      <c r="F214" s="98"/>
      <c r="G214" s="98"/>
      <c r="H214" s="98"/>
      <c r="I214" s="98"/>
      <c r="J214" s="74"/>
    </row>
    <row r="215" spans="1:10" x14ac:dyDescent="0.25">
      <c r="A215" s="97"/>
      <c r="B215" s="97"/>
      <c r="C215" s="98"/>
      <c r="D215" s="98"/>
      <c r="E215" s="98"/>
      <c r="F215" s="98"/>
      <c r="G215" s="98"/>
      <c r="H215" s="98"/>
      <c r="I215" s="98"/>
      <c r="J215" s="74"/>
    </row>
    <row r="216" spans="1:10" x14ac:dyDescent="0.25">
      <c r="A216" s="97"/>
      <c r="B216" s="97"/>
      <c r="C216" s="98"/>
      <c r="D216" s="98"/>
      <c r="E216" s="98"/>
      <c r="F216" s="98"/>
      <c r="G216" s="98"/>
      <c r="H216" s="98"/>
      <c r="I216" s="98"/>
      <c r="J216" s="74"/>
    </row>
    <row r="217" spans="1:10" x14ac:dyDescent="0.25">
      <c r="A217" s="97"/>
      <c r="B217" s="97"/>
      <c r="C217" s="98"/>
      <c r="D217" s="98"/>
      <c r="E217" s="98"/>
      <c r="F217" s="98"/>
      <c r="G217" s="98"/>
      <c r="H217" s="98"/>
      <c r="I217" s="98"/>
      <c r="J217" s="74"/>
    </row>
    <row r="218" spans="1:10" x14ac:dyDescent="0.25">
      <c r="A218" s="97"/>
      <c r="B218" s="97"/>
      <c r="C218" s="98"/>
      <c r="D218" s="98"/>
      <c r="E218" s="98"/>
      <c r="F218" s="98"/>
      <c r="G218" s="98"/>
      <c r="H218" s="98"/>
      <c r="I218" s="98"/>
      <c r="J218" s="74"/>
    </row>
    <row r="219" spans="1:10" x14ac:dyDescent="0.25">
      <c r="A219" s="97"/>
      <c r="B219" s="97"/>
      <c r="C219" s="98"/>
      <c r="D219" s="98"/>
      <c r="E219" s="98"/>
      <c r="F219" s="98"/>
      <c r="G219" s="98"/>
      <c r="H219" s="98"/>
      <c r="I219" s="98"/>
      <c r="J219" s="74"/>
    </row>
    <row r="220" spans="1:10" x14ac:dyDescent="0.25">
      <c r="A220" s="97"/>
      <c r="B220" s="97"/>
      <c r="C220" s="98"/>
      <c r="D220" s="98"/>
      <c r="E220" s="98"/>
      <c r="F220" s="98"/>
      <c r="G220" s="98"/>
      <c r="H220" s="98"/>
      <c r="I220" s="98"/>
      <c r="J220" s="74"/>
    </row>
    <row r="221" spans="1:10" x14ac:dyDescent="0.25">
      <c r="A221" s="97"/>
      <c r="B221" s="97"/>
      <c r="C221" s="98"/>
      <c r="D221" s="98"/>
      <c r="E221" s="98"/>
      <c r="F221" s="98"/>
      <c r="G221" s="98"/>
      <c r="H221" s="98"/>
      <c r="I221" s="98"/>
      <c r="J221" s="74"/>
    </row>
    <row r="222" spans="1:10" x14ac:dyDescent="0.25">
      <c r="A222" s="97"/>
      <c r="B222" s="97"/>
      <c r="C222" s="98"/>
      <c r="D222" s="98"/>
      <c r="E222" s="98"/>
      <c r="F222" s="98"/>
      <c r="G222" s="98"/>
      <c r="H222" s="98"/>
      <c r="I222" s="98"/>
      <c r="J222" s="74"/>
    </row>
    <row r="223" spans="1:10" x14ac:dyDescent="0.25">
      <c r="A223" s="97"/>
      <c r="B223" s="97"/>
      <c r="C223" s="98"/>
      <c r="D223" s="98"/>
      <c r="E223" s="98"/>
      <c r="F223" s="98"/>
      <c r="G223" s="98"/>
      <c r="H223" s="98"/>
      <c r="I223" s="98"/>
      <c r="J223" s="74"/>
    </row>
    <row r="224" spans="1:10" x14ac:dyDescent="0.25">
      <c r="A224" s="97"/>
      <c r="B224" s="97"/>
      <c r="C224" s="98"/>
      <c r="D224" s="98"/>
      <c r="E224" s="98"/>
      <c r="F224" s="98"/>
      <c r="G224" s="98"/>
      <c r="H224" s="98"/>
      <c r="I224" s="98"/>
      <c r="J224" s="74"/>
    </row>
    <row r="225" spans="1:10" x14ac:dyDescent="0.25">
      <c r="A225" s="97"/>
      <c r="B225" s="97"/>
      <c r="C225" s="98"/>
      <c r="D225" s="98"/>
      <c r="E225" s="98"/>
      <c r="F225" s="98"/>
      <c r="G225" s="98"/>
      <c r="H225" s="98"/>
      <c r="I225" s="98"/>
      <c r="J225" s="74"/>
    </row>
    <row r="226" spans="1:10" x14ac:dyDescent="0.25">
      <c r="A226" s="97"/>
      <c r="B226" s="97"/>
      <c r="C226" s="98"/>
      <c r="D226" s="98"/>
      <c r="E226" s="98"/>
      <c r="F226" s="98"/>
      <c r="G226" s="98"/>
      <c r="H226" s="98"/>
      <c r="I226" s="98"/>
      <c r="J226" s="74"/>
    </row>
    <row r="227" spans="1:10" x14ac:dyDescent="0.25">
      <c r="A227" s="97"/>
      <c r="B227" s="97"/>
      <c r="C227" s="98"/>
      <c r="D227" s="98"/>
      <c r="E227" s="98"/>
      <c r="F227" s="98"/>
      <c r="G227" s="98"/>
      <c r="H227" s="98"/>
      <c r="I227" s="98"/>
      <c r="J227" s="74"/>
    </row>
    <row r="228" spans="1:10" x14ac:dyDescent="0.25">
      <c r="A228" s="97"/>
      <c r="B228" s="97"/>
      <c r="C228" s="98"/>
      <c r="D228" s="98"/>
      <c r="E228" s="98"/>
      <c r="F228" s="98"/>
      <c r="G228" s="98"/>
      <c r="H228" s="98"/>
      <c r="I228" s="98"/>
      <c r="J228" s="74"/>
    </row>
    <row r="229" spans="1:10" x14ac:dyDescent="0.25">
      <c r="A229" s="97"/>
      <c r="B229" s="97"/>
      <c r="C229" s="98"/>
      <c r="D229" s="98"/>
      <c r="E229" s="98"/>
      <c r="F229" s="98"/>
      <c r="G229" s="98"/>
      <c r="H229" s="98"/>
      <c r="I229" s="98"/>
      <c r="J229" s="74"/>
    </row>
    <row r="230" spans="1:10" x14ac:dyDescent="0.25">
      <c r="A230" s="97"/>
      <c r="B230" s="97"/>
      <c r="C230" s="98"/>
      <c r="D230" s="98"/>
      <c r="E230" s="98"/>
      <c r="F230" s="98"/>
      <c r="G230" s="98"/>
      <c r="H230" s="98"/>
      <c r="I230" s="98"/>
      <c r="J230" s="74"/>
    </row>
    <row r="231" spans="1:10" x14ac:dyDescent="0.25">
      <c r="A231" s="97"/>
      <c r="B231" s="97"/>
      <c r="C231" s="98"/>
      <c r="D231" s="98"/>
      <c r="E231" s="98"/>
      <c r="F231" s="98"/>
      <c r="G231" s="98"/>
      <c r="H231" s="98"/>
      <c r="I231" s="98"/>
      <c r="J231" s="74"/>
    </row>
    <row r="232" spans="1:10" x14ac:dyDescent="0.25">
      <c r="A232" s="97"/>
      <c r="B232" s="97"/>
      <c r="C232" s="98"/>
      <c r="D232" s="98"/>
      <c r="E232" s="98"/>
      <c r="F232" s="98"/>
      <c r="G232" s="98"/>
      <c r="H232" s="98"/>
      <c r="I232" s="98"/>
      <c r="J232" s="74"/>
    </row>
    <row r="233" spans="1:10" x14ac:dyDescent="0.25">
      <c r="A233" s="97"/>
      <c r="B233" s="97"/>
      <c r="C233" s="98"/>
      <c r="D233" s="98"/>
      <c r="E233" s="98"/>
      <c r="F233" s="98"/>
      <c r="G233" s="98"/>
      <c r="H233" s="98"/>
      <c r="I233" s="98"/>
      <c r="J233" s="74"/>
    </row>
    <row r="234" spans="1:10" x14ac:dyDescent="0.25">
      <c r="A234" s="97"/>
      <c r="B234" s="97"/>
      <c r="C234" s="98"/>
      <c r="D234" s="98"/>
      <c r="E234" s="98"/>
      <c r="F234" s="98"/>
      <c r="G234" s="98"/>
      <c r="H234" s="98"/>
      <c r="I234" s="98"/>
      <c r="J234" s="74"/>
    </row>
    <row r="235" spans="1:10" x14ac:dyDescent="0.25">
      <c r="A235" s="97"/>
      <c r="B235" s="97"/>
      <c r="C235" s="98"/>
      <c r="D235" s="98"/>
      <c r="E235" s="98"/>
      <c r="F235" s="98"/>
      <c r="G235" s="98"/>
      <c r="H235" s="98"/>
      <c r="I235" s="98"/>
      <c r="J235" s="74"/>
    </row>
    <row r="236" spans="1:10" x14ac:dyDescent="0.25">
      <c r="A236" s="97"/>
      <c r="B236" s="97"/>
      <c r="C236" s="98"/>
      <c r="D236" s="98"/>
      <c r="E236" s="98"/>
      <c r="F236" s="98"/>
      <c r="G236" s="98"/>
      <c r="H236" s="98"/>
      <c r="I236" s="98"/>
      <c r="J236" s="74"/>
    </row>
    <row r="237" spans="1:10" x14ac:dyDescent="0.25">
      <c r="A237" s="97"/>
      <c r="B237" s="97"/>
      <c r="C237" s="98"/>
      <c r="D237" s="98"/>
      <c r="E237" s="98"/>
      <c r="F237" s="98"/>
      <c r="G237" s="98"/>
      <c r="H237" s="98"/>
      <c r="I237" s="98"/>
      <c r="J237" s="74"/>
    </row>
    <row r="238" spans="1:10" x14ac:dyDescent="0.25">
      <c r="A238" s="97"/>
      <c r="B238" s="97"/>
      <c r="C238" s="98"/>
      <c r="D238" s="98"/>
      <c r="E238" s="98"/>
      <c r="F238" s="98"/>
      <c r="G238" s="98"/>
      <c r="H238" s="98"/>
      <c r="I238" s="98"/>
      <c r="J238" s="74"/>
    </row>
    <row r="239" spans="1:10" x14ac:dyDescent="0.25">
      <c r="A239" s="97"/>
      <c r="B239" s="97"/>
      <c r="C239" s="98"/>
      <c r="D239" s="98"/>
      <c r="E239" s="98"/>
      <c r="F239" s="98"/>
      <c r="G239" s="98"/>
      <c r="H239" s="98"/>
      <c r="I239" s="98"/>
      <c r="J239" s="74"/>
    </row>
    <row r="240" spans="1:10" x14ac:dyDescent="0.25">
      <c r="A240" s="97"/>
      <c r="B240" s="97"/>
      <c r="C240" s="98"/>
      <c r="D240" s="98"/>
      <c r="E240" s="98"/>
      <c r="F240" s="98"/>
      <c r="G240" s="98"/>
      <c r="H240" s="98"/>
      <c r="I240" s="98"/>
      <c r="J240" s="74"/>
    </row>
    <row r="241" spans="1:10" x14ac:dyDescent="0.25">
      <c r="A241" s="97"/>
      <c r="B241" s="97"/>
      <c r="C241" s="98"/>
      <c r="D241" s="98"/>
      <c r="E241" s="98"/>
      <c r="F241" s="98"/>
      <c r="G241" s="98"/>
      <c r="H241" s="98"/>
      <c r="I241" s="98"/>
      <c r="J241" s="74"/>
    </row>
    <row r="242" spans="1:10" x14ac:dyDescent="0.25">
      <c r="A242" s="97"/>
      <c r="B242" s="97"/>
      <c r="C242" s="98"/>
      <c r="D242" s="98"/>
      <c r="E242" s="98"/>
      <c r="F242" s="98"/>
      <c r="G242" s="98"/>
      <c r="H242" s="98"/>
      <c r="I242" s="98"/>
      <c r="J242" s="74"/>
    </row>
    <row r="243" spans="1:10" x14ac:dyDescent="0.25">
      <c r="A243" s="97"/>
      <c r="B243" s="97"/>
      <c r="C243" s="98"/>
      <c r="D243" s="98"/>
      <c r="E243" s="98"/>
      <c r="F243" s="98"/>
      <c r="G243" s="98"/>
      <c r="H243" s="98"/>
      <c r="I243" s="98"/>
      <c r="J243" s="74"/>
    </row>
    <row r="244" spans="1:10" x14ac:dyDescent="0.25">
      <c r="A244" s="97"/>
      <c r="B244" s="97"/>
      <c r="C244" s="98"/>
      <c r="D244" s="98"/>
      <c r="E244" s="98"/>
      <c r="F244" s="98"/>
      <c r="G244" s="98"/>
      <c r="H244" s="98"/>
      <c r="I244" s="98"/>
      <c r="J244" s="74"/>
    </row>
    <row r="245" spans="1:10" x14ac:dyDescent="0.25">
      <c r="A245" s="97"/>
      <c r="B245" s="97"/>
      <c r="C245" s="98"/>
      <c r="D245" s="98"/>
      <c r="E245" s="98"/>
      <c r="F245" s="98"/>
      <c r="G245" s="98"/>
      <c r="H245" s="98"/>
      <c r="I245" s="98"/>
      <c r="J245" s="74"/>
    </row>
    <row r="246" spans="1:10" x14ac:dyDescent="0.25">
      <c r="A246" s="97"/>
      <c r="B246" s="97"/>
      <c r="C246" s="98"/>
      <c r="D246" s="98"/>
      <c r="E246" s="98"/>
      <c r="F246" s="98"/>
      <c r="G246" s="98"/>
      <c r="H246" s="98"/>
      <c r="I246" s="98"/>
      <c r="J246" s="74"/>
    </row>
    <row r="247" spans="1:10" x14ac:dyDescent="0.25">
      <c r="A247" s="97"/>
      <c r="B247" s="97"/>
      <c r="C247" s="98"/>
      <c r="D247" s="98"/>
      <c r="E247" s="98"/>
      <c r="F247" s="98"/>
      <c r="G247" s="98"/>
      <c r="H247" s="98"/>
      <c r="I247" s="98"/>
      <c r="J247" s="74"/>
    </row>
    <row r="248" spans="1:10" x14ac:dyDescent="0.25">
      <c r="A248" s="97"/>
      <c r="B248" s="97"/>
      <c r="C248" s="98"/>
      <c r="D248" s="98"/>
      <c r="E248" s="98"/>
      <c r="F248" s="98"/>
      <c r="G248" s="98"/>
      <c r="H248" s="98"/>
      <c r="I248" s="98"/>
      <c r="J248" s="74"/>
    </row>
    <row r="249" spans="1:10" x14ac:dyDescent="0.25">
      <c r="A249" s="97"/>
      <c r="B249" s="97"/>
      <c r="C249" s="98"/>
      <c r="D249" s="98"/>
      <c r="E249" s="98"/>
      <c r="F249" s="98"/>
      <c r="G249" s="98"/>
      <c r="H249" s="98"/>
      <c r="I249" s="98"/>
      <c r="J249" s="74"/>
    </row>
    <row r="250" spans="1:10" x14ac:dyDescent="0.25">
      <c r="A250" s="97"/>
      <c r="B250" s="97"/>
      <c r="C250" s="98"/>
      <c r="D250" s="98"/>
      <c r="E250" s="98"/>
      <c r="F250" s="98"/>
      <c r="G250" s="98"/>
      <c r="H250" s="98"/>
      <c r="I250" s="98"/>
      <c r="J250" s="74"/>
    </row>
    <row r="251" spans="1:10" x14ac:dyDescent="0.25">
      <c r="A251" s="97"/>
      <c r="B251" s="97"/>
      <c r="C251" s="98"/>
      <c r="D251" s="98"/>
      <c r="E251" s="98"/>
      <c r="F251" s="98"/>
      <c r="G251" s="98"/>
      <c r="H251" s="98"/>
      <c r="I251" s="98"/>
      <c r="J251" s="74"/>
    </row>
    <row r="252" spans="1:10" x14ac:dyDescent="0.25">
      <c r="A252" s="97"/>
      <c r="B252" s="97"/>
      <c r="C252" s="98"/>
      <c r="D252" s="98"/>
      <c r="E252" s="98"/>
      <c r="F252" s="98"/>
      <c r="G252" s="98"/>
      <c r="H252" s="98"/>
      <c r="I252" s="98"/>
      <c r="J252" s="74"/>
    </row>
    <row r="253" spans="1:10" x14ac:dyDescent="0.25">
      <c r="A253" s="97"/>
      <c r="B253" s="97"/>
      <c r="C253" s="98"/>
      <c r="D253" s="98"/>
      <c r="E253" s="98"/>
      <c r="F253" s="98"/>
      <c r="G253" s="98"/>
      <c r="H253" s="98"/>
      <c r="I253" s="98"/>
      <c r="J253" s="74"/>
    </row>
    <row r="254" spans="1:10" x14ac:dyDescent="0.25">
      <c r="A254" s="97"/>
      <c r="B254" s="97"/>
      <c r="C254" s="98"/>
      <c r="D254" s="98"/>
      <c r="E254" s="98"/>
      <c r="F254" s="98"/>
      <c r="G254" s="98"/>
      <c r="H254" s="98"/>
      <c r="I254" s="98"/>
      <c r="J254" s="74"/>
    </row>
    <row r="255" spans="1:10" x14ac:dyDescent="0.25">
      <c r="A255" s="97"/>
      <c r="B255" s="97"/>
      <c r="C255" s="98"/>
      <c r="D255" s="98"/>
      <c r="E255" s="98"/>
      <c r="F255" s="98"/>
      <c r="G255" s="98"/>
      <c r="H255" s="98"/>
      <c r="I255" s="98"/>
      <c r="J255" s="74"/>
    </row>
    <row r="256" spans="1:10" x14ac:dyDescent="0.25">
      <c r="A256" s="97"/>
      <c r="B256" s="97"/>
      <c r="C256" s="98"/>
      <c r="D256" s="98"/>
      <c r="E256" s="98"/>
      <c r="F256" s="98"/>
      <c r="G256" s="98"/>
      <c r="H256" s="98"/>
      <c r="I256" s="98"/>
      <c r="J256" s="74"/>
    </row>
    <row r="257" spans="1:10" x14ac:dyDescent="0.25">
      <c r="A257" s="97"/>
      <c r="B257" s="97"/>
      <c r="C257" s="98"/>
      <c r="D257" s="98"/>
      <c r="E257" s="98"/>
      <c r="F257" s="98"/>
      <c r="G257" s="98"/>
      <c r="H257" s="98"/>
      <c r="I257" s="98"/>
      <c r="J257" s="74"/>
    </row>
    <row r="258" spans="1:10" x14ac:dyDescent="0.25">
      <c r="A258" s="97"/>
      <c r="B258" s="97"/>
      <c r="C258" s="98"/>
      <c r="D258" s="98"/>
      <c r="E258" s="98"/>
      <c r="F258" s="98"/>
      <c r="G258" s="98"/>
      <c r="H258" s="98"/>
      <c r="I258" s="98"/>
      <c r="J258" s="74"/>
    </row>
    <row r="259" spans="1:10" x14ac:dyDescent="0.25">
      <c r="A259" s="97"/>
      <c r="B259" s="97"/>
      <c r="C259" s="98"/>
      <c r="D259" s="98"/>
      <c r="E259" s="98"/>
      <c r="F259" s="98"/>
      <c r="G259" s="98"/>
      <c r="H259" s="98"/>
      <c r="I259" s="98"/>
      <c r="J259" s="74"/>
    </row>
    <row r="260" spans="1:10" x14ac:dyDescent="0.25">
      <c r="A260" s="97"/>
      <c r="B260" s="97"/>
      <c r="C260" s="98"/>
      <c r="D260" s="98"/>
      <c r="E260" s="98"/>
      <c r="F260" s="98"/>
      <c r="G260" s="98"/>
      <c r="H260" s="98"/>
      <c r="I260" s="74"/>
      <c r="J260" s="74"/>
    </row>
    <row r="261" spans="1:10" x14ac:dyDescent="0.25">
      <c r="A261" s="97"/>
      <c r="B261" s="97"/>
      <c r="C261" s="98"/>
      <c r="D261" s="98"/>
      <c r="E261" s="98"/>
      <c r="F261" s="98"/>
      <c r="G261" s="98"/>
      <c r="H261" s="98"/>
      <c r="I261" s="74"/>
      <c r="J261" s="74"/>
    </row>
    <row r="262" spans="1:10" x14ac:dyDescent="0.25">
      <c r="A262" s="97"/>
      <c r="B262" s="97"/>
      <c r="C262" s="98"/>
      <c r="D262" s="98"/>
      <c r="E262" s="98"/>
      <c r="F262" s="98"/>
      <c r="G262" s="98"/>
      <c r="H262" s="98"/>
      <c r="I262" s="74"/>
      <c r="J262" s="74"/>
    </row>
    <row r="263" spans="1:10" x14ac:dyDescent="0.25">
      <c r="A263" s="97"/>
      <c r="B263" s="97"/>
      <c r="C263" s="98"/>
      <c r="D263" s="98"/>
      <c r="E263" s="98"/>
      <c r="F263" s="98"/>
      <c r="G263" s="98"/>
      <c r="H263" s="98"/>
      <c r="I263" s="74"/>
      <c r="J263" s="74"/>
    </row>
    <row r="264" spans="1:10" x14ac:dyDescent="0.25">
      <c r="A264" s="97"/>
      <c r="B264" s="97"/>
      <c r="C264" s="98"/>
      <c r="D264" s="98"/>
      <c r="E264" s="98"/>
      <c r="F264" s="98"/>
      <c r="G264" s="98"/>
      <c r="H264" s="98"/>
      <c r="I264" s="74"/>
      <c r="J264" s="74"/>
    </row>
    <row r="265" spans="1:10" x14ac:dyDescent="0.25">
      <c r="A265" s="97"/>
      <c r="B265" s="97"/>
      <c r="C265" s="98"/>
      <c r="D265" s="98"/>
      <c r="E265" s="98"/>
      <c r="F265" s="98"/>
      <c r="G265" s="98"/>
      <c r="H265" s="98"/>
      <c r="I265" s="74"/>
      <c r="J265" s="74"/>
    </row>
    <row r="266" spans="1:10" x14ac:dyDescent="0.25">
      <c r="A266" s="97"/>
      <c r="B266" s="97"/>
      <c r="C266" s="98"/>
      <c r="D266" s="98"/>
      <c r="E266" s="98"/>
      <c r="F266" s="98"/>
      <c r="G266" s="98"/>
      <c r="H266" s="98"/>
      <c r="I266" s="74"/>
      <c r="J266" s="74"/>
    </row>
    <row r="267" spans="1:10" x14ac:dyDescent="0.25">
      <c r="A267" s="97"/>
      <c r="B267" s="97"/>
      <c r="C267" s="98"/>
      <c r="D267" s="98"/>
      <c r="E267" s="98"/>
      <c r="F267" s="98"/>
      <c r="G267" s="98"/>
      <c r="H267" s="98"/>
      <c r="I267" s="74"/>
      <c r="J267" s="74"/>
    </row>
    <row r="268" spans="1:10" x14ac:dyDescent="0.25">
      <c r="A268" s="97"/>
      <c r="B268" s="97"/>
      <c r="C268" s="98"/>
      <c r="D268" s="98"/>
      <c r="E268" s="98"/>
      <c r="F268" s="98"/>
      <c r="G268" s="98"/>
      <c r="H268" s="98"/>
      <c r="I268" s="74"/>
      <c r="J268" s="74"/>
    </row>
    <row r="269" spans="1:10" x14ac:dyDescent="0.25">
      <c r="A269" s="97"/>
      <c r="B269" s="97"/>
      <c r="C269" s="98"/>
      <c r="D269" s="98"/>
      <c r="E269" s="98"/>
      <c r="F269" s="98"/>
      <c r="G269" s="98"/>
      <c r="H269" s="98"/>
      <c r="I269" s="74"/>
      <c r="J269" s="74"/>
    </row>
    <row r="270" spans="1:10" x14ac:dyDescent="0.25">
      <c r="A270" s="97"/>
      <c r="B270" s="97"/>
      <c r="C270" s="98"/>
      <c r="D270" s="98"/>
      <c r="E270" s="98"/>
      <c r="F270" s="98"/>
      <c r="G270" s="98"/>
      <c r="H270" s="98"/>
      <c r="I270" s="74"/>
      <c r="J270" s="74"/>
    </row>
    <row r="271" spans="1:10" x14ac:dyDescent="0.25">
      <c r="A271" s="97"/>
      <c r="B271" s="97"/>
      <c r="C271" s="98"/>
      <c r="D271" s="98"/>
      <c r="E271" s="98"/>
      <c r="F271" s="98"/>
      <c r="G271" s="98"/>
      <c r="H271" s="98"/>
      <c r="I271" s="74"/>
      <c r="J271" s="74"/>
    </row>
    <row r="272" spans="1:10" x14ac:dyDescent="0.25">
      <c r="A272" s="97"/>
      <c r="B272" s="97"/>
      <c r="C272" s="98"/>
      <c r="D272" s="98"/>
      <c r="E272" s="98"/>
      <c r="F272" s="98"/>
      <c r="G272" s="98"/>
      <c r="H272" s="98"/>
      <c r="I272" s="74"/>
      <c r="J272" s="74"/>
    </row>
    <row r="273" spans="1:10" x14ac:dyDescent="0.25">
      <c r="A273" s="97"/>
      <c r="B273" s="97"/>
      <c r="C273" s="97"/>
      <c r="D273" s="97"/>
      <c r="E273" s="97"/>
      <c r="F273" s="97"/>
      <c r="G273" s="98"/>
      <c r="H273" s="98"/>
      <c r="I273" s="74"/>
      <c r="J273" s="74"/>
    </row>
    <row r="274" spans="1:10" x14ac:dyDescent="0.25">
      <c r="A274" s="97"/>
      <c r="B274" s="97"/>
      <c r="C274" s="97"/>
      <c r="D274" s="97"/>
      <c r="E274" s="97"/>
      <c r="F274" s="97"/>
      <c r="G274" s="98"/>
      <c r="H274" s="98"/>
      <c r="I274" s="74"/>
      <c r="J274" s="74"/>
    </row>
    <row r="275" spans="1:10" x14ac:dyDescent="0.25">
      <c r="A275" s="97"/>
      <c r="B275" s="97"/>
      <c r="C275" s="97"/>
      <c r="D275" s="97"/>
      <c r="E275" s="97"/>
      <c r="F275" s="97"/>
      <c r="G275" s="98"/>
      <c r="H275" s="98"/>
      <c r="I275" s="74"/>
      <c r="J275" s="74"/>
    </row>
    <row r="276" spans="1:10" x14ac:dyDescent="0.25">
      <c r="A276" s="97"/>
      <c r="B276" s="97"/>
      <c r="C276" s="97"/>
      <c r="D276" s="97"/>
      <c r="E276" s="97"/>
      <c r="F276" s="97"/>
      <c r="G276" s="98"/>
      <c r="H276" s="98"/>
      <c r="I276" s="74"/>
      <c r="J276" s="74"/>
    </row>
    <row r="277" spans="1:10" x14ac:dyDescent="0.25">
      <c r="A277" s="97"/>
      <c r="B277" s="97"/>
      <c r="C277" s="97"/>
      <c r="D277" s="97"/>
      <c r="E277" s="97"/>
      <c r="F277" s="97"/>
      <c r="G277" s="98"/>
      <c r="H277" s="98"/>
      <c r="I277" s="74"/>
      <c r="J277" s="74"/>
    </row>
    <row r="278" spans="1:10" x14ac:dyDescent="0.25">
      <c r="A278" s="97"/>
      <c r="B278" s="97"/>
      <c r="C278" s="97"/>
      <c r="D278" s="97"/>
      <c r="E278" s="97"/>
      <c r="F278" s="97"/>
      <c r="G278" s="98"/>
      <c r="H278" s="98"/>
      <c r="I278" s="74"/>
      <c r="J278" s="74"/>
    </row>
    <row r="279" spans="1:10" x14ac:dyDescent="0.25">
      <c r="A279" s="97"/>
      <c r="B279" s="97"/>
      <c r="C279" s="97"/>
      <c r="D279" s="97"/>
      <c r="E279" s="97"/>
      <c r="F279" s="97"/>
      <c r="G279" s="98"/>
      <c r="H279" s="98"/>
      <c r="I279" s="74"/>
      <c r="J279" s="74"/>
    </row>
    <row r="280" spans="1:10" x14ac:dyDescent="0.25">
      <c r="A280" s="97"/>
      <c r="B280" s="97"/>
      <c r="C280" s="97"/>
      <c r="D280" s="97"/>
      <c r="E280" s="97"/>
      <c r="F280" s="97"/>
      <c r="G280" s="98"/>
      <c r="H280" s="98"/>
      <c r="I280" s="74"/>
      <c r="J280" s="74"/>
    </row>
    <row r="281" spans="1:10" x14ac:dyDescent="0.25">
      <c r="A281" s="97"/>
      <c r="B281" s="97"/>
      <c r="C281" s="97"/>
      <c r="D281" s="97"/>
      <c r="E281" s="97"/>
      <c r="F281" s="97"/>
      <c r="G281" s="98"/>
      <c r="H281" s="98"/>
      <c r="I281" s="74"/>
      <c r="J281" s="74"/>
    </row>
    <row r="282" spans="1:10" x14ac:dyDescent="0.25">
      <c r="A282" s="97"/>
      <c r="B282" s="97"/>
      <c r="C282" s="97"/>
      <c r="D282" s="97"/>
      <c r="E282" s="97"/>
      <c r="F282" s="97"/>
      <c r="G282" s="98"/>
      <c r="H282" s="98"/>
      <c r="I282" s="74"/>
      <c r="J282" s="74"/>
    </row>
  </sheetData>
  <mergeCells count="31">
    <mergeCell ref="A7:A10"/>
    <mergeCell ref="A1:I1"/>
    <mergeCell ref="A2:I2"/>
    <mergeCell ref="A3:I3"/>
    <mergeCell ref="A5:A6"/>
    <mergeCell ref="B5:B6"/>
    <mergeCell ref="C5:C6"/>
    <mergeCell ref="D5:D6"/>
    <mergeCell ref="E5:E6"/>
    <mergeCell ref="F5:F6"/>
    <mergeCell ref="A92:A94"/>
    <mergeCell ref="A11:A17"/>
    <mergeCell ref="A18:A19"/>
    <mergeCell ref="A20:A21"/>
    <mergeCell ref="A22:A23"/>
    <mergeCell ref="A24:A55"/>
    <mergeCell ref="A56:A57"/>
    <mergeCell ref="A58:A59"/>
    <mergeCell ref="A60:A82"/>
    <mergeCell ref="A83:A86"/>
    <mergeCell ref="A87:A89"/>
    <mergeCell ref="A90:A91"/>
    <mergeCell ref="A116:A118"/>
    <mergeCell ref="A119:A121"/>
    <mergeCell ref="A122:A123"/>
    <mergeCell ref="A95:A96"/>
    <mergeCell ref="A97:A103"/>
    <mergeCell ref="A105:A107"/>
    <mergeCell ref="A108:A109"/>
    <mergeCell ref="A110:A112"/>
    <mergeCell ref="A113:A115"/>
  </mergeCells>
  <pageMargins left="0.25" right="0.25" top="0.75" bottom="0.75" header="0.3" footer="0.3"/>
  <pageSetup paperSize="9" scale="80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282"/>
  <sheetViews>
    <sheetView workbookViewId="0">
      <selection activeCell="K19" sqref="K19"/>
    </sheetView>
  </sheetViews>
  <sheetFormatPr defaultRowHeight="15" x14ac:dyDescent="0.25"/>
  <cols>
    <col min="1" max="1" width="3.28515625" customWidth="1"/>
    <col min="2" max="2" width="37" customWidth="1"/>
    <col min="3" max="3" width="10.28515625" customWidth="1"/>
    <col min="4" max="4" width="10.7109375" customWidth="1"/>
    <col min="5" max="5" width="13.140625" bestFit="1" customWidth="1"/>
    <col min="6" max="6" width="9.5703125" customWidth="1"/>
    <col min="7" max="7" width="10.140625" customWidth="1"/>
    <col min="8" max="9" width="11.42578125" bestFit="1" customWidth="1"/>
    <col min="257" max="257" width="3.28515625" customWidth="1"/>
    <col min="258" max="258" width="31.42578125" customWidth="1"/>
    <col min="259" max="259" width="10.28515625" customWidth="1"/>
    <col min="260" max="260" width="10.7109375" customWidth="1"/>
    <col min="261" max="261" width="13.140625" bestFit="1" customWidth="1"/>
    <col min="262" max="262" width="9.5703125" customWidth="1"/>
    <col min="263" max="263" width="10.140625" customWidth="1"/>
    <col min="264" max="265" width="11.42578125" bestFit="1" customWidth="1"/>
    <col min="513" max="513" width="3.28515625" customWidth="1"/>
    <col min="514" max="514" width="31.42578125" customWidth="1"/>
    <col min="515" max="515" width="10.28515625" customWidth="1"/>
    <col min="516" max="516" width="10.7109375" customWidth="1"/>
    <col min="517" max="517" width="13.140625" bestFit="1" customWidth="1"/>
    <col min="518" max="518" width="9.5703125" customWidth="1"/>
    <col min="519" max="519" width="10.140625" customWidth="1"/>
    <col min="520" max="521" width="11.42578125" bestFit="1" customWidth="1"/>
    <col min="769" max="769" width="3.28515625" customWidth="1"/>
    <col min="770" max="770" width="31.42578125" customWidth="1"/>
    <col min="771" max="771" width="10.28515625" customWidth="1"/>
    <col min="772" max="772" width="10.7109375" customWidth="1"/>
    <col min="773" max="773" width="13.140625" bestFit="1" customWidth="1"/>
    <col min="774" max="774" width="9.5703125" customWidth="1"/>
    <col min="775" max="775" width="10.140625" customWidth="1"/>
    <col min="776" max="777" width="11.42578125" bestFit="1" customWidth="1"/>
    <col min="1025" max="1025" width="3.28515625" customWidth="1"/>
    <col min="1026" max="1026" width="31.42578125" customWidth="1"/>
    <col min="1027" max="1027" width="10.28515625" customWidth="1"/>
    <col min="1028" max="1028" width="10.7109375" customWidth="1"/>
    <col min="1029" max="1029" width="13.140625" bestFit="1" customWidth="1"/>
    <col min="1030" max="1030" width="9.5703125" customWidth="1"/>
    <col min="1031" max="1031" width="10.140625" customWidth="1"/>
    <col min="1032" max="1033" width="11.42578125" bestFit="1" customWidth="1"/>
    <col min="1281" max="1281" width="3.28515625" customWidth="1"/>
    <col min="1282" max="1282" width="31.42578125" customWidth="1"/>
    <col min="1283" max="1283" width="10.28515625" customWidth="1"/>
    <col min="1284" max="1284" width="10.7109375" customWidth="1"/>
    <col min="1285" max="1285" width="13.140625" bestFit="1" customWidth="1"/>
    <col min="1286" max="1286" width="9.5703125" customWidth="1"/>
    <col min="1287" max="1287" width="10.140625" customWidth="1"/>
    <col min="1288" max="1289" width="11.42578125" bestFit="1" customWidth="1"/>
    <col min="1537" max="1537" width="3.28515625" customWidth="1"/>
    <col min="1538" max="1538" width="31.42578125" customWidth="1"/>
    <col min="1539" max="1539" width="10.28515625" customWidth="1"/>
    <col min="1540" max="1540" width="10.7109375" customWidth="1"/>
    <col min="1541" max="1541" width="13.140625" bestFit="1" customWidth="1"/>
    <col min="1542" max="1542" width="9.5703125" customWidth="1"/>
    <col min="1543" max="1543" width="10.140625" customWidth="1"/>
    <col min="1544" max="1545" width="11.42578125" bestFit="1" customWidth="1"/>
    <col min="1793" max="1793" width="3.28515625" customWidth="1"/>
    <col min="1794" max="1794" width="31.42578125" customWidth="1"/>
    <col min="1795" max="1795" width="10.28515625" customWidth="1"/>
    <col min="1796" max="1796" width="10.7109375" customWidth="1"/>
    <col min="1797" max="1797" width="13.140625" bestFit="1" customWidth="1"/>
    <col min="1798" max="1798" width="9.5703125" customWidth="1"/>
    <col min="1799" max="1799" width="10.140625" customWidth="1"/>
    <col min="1800" max="1801" width="11.42578125" bestFit="1" customWidth="1"/>
    <col min="2049" max="2049" width="3.28515625" customWidth="1"/>
    <col min="2050" max="2050" width="31.42578125" customWidth="1"/>
    <col min="2051" max="2051" width="10.28515625" customWidth="1"/>
    <col min="2052" max="2052" width="10.7109375" customWidth="1"/>
    <col min="2053" max="2053" width="13.140625" bestFit="1" customWidth="1"/>
    <col min="2054" max="2054" width="9.5703125" customWidth="1"/>
    <col min="2055" max="2055" width="10.140625" customWidth="1"/>
    <col min="2056" max="2057" width="11.42578125" bestFit="1" customWidth="1"/>
    <col min="2305" max="2305" width="3.28515625" customWidth="1"/>
    <col min="2306" max="2306" width="31.42578125" customWidth="1"/>
    <col min="2307" max="2307" width="10.28515625" customWidth="1"/>
    <col min="2308" max="2308" width="10.7109375" customWidth="1"/>
    <col min="2309" max="2309" width="13.140625" bestFit="1" customWidth="1"/>
    <col min="2310" max="2310" width="9.5703125" customWidth="1"/>
    <col min="2311" max="2311" width="10.140625" customWidth="1"/>
    <col min="2312" max="2313" width="11.42578125" bestFit="1" customWidth="1"/>
    <col min="2561" max="2561" width="3.28515625" customWidth="1"/>
    <col min="2562" max="2562" width="31.42578125" customWidth="1"/>
    <col min="2563" max="2563" width="10.28515625" customWidth="1"/>
    <col min="2564" max="2564" width="10.7109375" customWidth="1"/>
    <col min="2565" max="2565" width="13.140625" bestFit="1" customWidth="1"/>
    <col min="2566" max="2566" width="9.5703125" customWidth="1"/>
    <col min="2567" max="2567" width="10.140625" customWidth="1"/>
    <col min="2568" max="2569" width="11.42578125" bestFit="1" customWidth="1"/>
    <col min="2817" max="2817" width="3.28515625" customWidth="1"/>
    <col min="2818" max="2818" width="31.42578125" customWidth="1"/>
    <col min="2819" max="2819" width="10.28515625" customWidth="1"/>
    <col min="2820" max="2820" width="10.7109375" customWidth="1"/>
    <col min="2821" max="2821" width="13.140625" bestFit="1" customWidth="1"/>
    <col min="2822" max="2822" width="9.5703125" customWidth="1"/>
    <col min="2823" max="2823" width="10.140625" customWidth="1"/>
    <col min="2824" max="2825" width="11.42578125" bestFit="1" customWidth="1"/>
    <col min="3073" max="3073" width="3.28515625" customWidth="1"/>
    <col min="3074" max="3074" width="31.42578125" customWidth="1"/>
    <col min="3075" max="3075" width="10.28515625" customWidth="1"/>
    <col min="3076" max="3076" width="10.7109375" customWidth="1"/>
    <col min="3077" max="3077" width="13.140625" bestFit="1" customWidth="1"/>
    <col min="3078" max="3078" width="9.5703125" customWidth="1"/>
    <col min="3079" max="3079" width="10.140625" customWidth="1"/>
    <col min="3080" max="3081" width="11.42578125" bestFit="1" customWidth="1"/>
    <col min="3329" max="3329" width="3.28515625" customWidth="1"/>
    <col min="3330" max="3330" width="31.42578125" customWidth="1"/>
    <col min="3331" max="3331" width="10.28515625" customWidth="1"/>
    <col min="3332" max="3332" width="10.7109375" customWidth="1"/>
    <col min="3333" max="3333" width="13.140625" bestFit="1" customWidth="1"/>
    <col min="3334" max="3334" width="9.5703125" customWidth="1"/>
    <col min="3335" max="3335" width="10.140625" customWidth="1"/>
    <col min="3336" max="3337" width="11.42578125" bestFit="1" customWidth="1"/>
    <col min="3585" max="3585" width="3.28515625" customWidth="1"/>
    <col min="3586" max="3586" width="31.42578125" customWidth="1"/>
    <col min="3587" max="3587" width="10.28515625" customWidth="1"/>
    <col min="3588" max="3588" width="10.7109375" customWidth="1"/>
    <col min="3589" max="3589" width="13.140625" bestFit="1" customWidth="1"/>
    <col min="3590" max="3590" width="9.5703125" customWidth="1"/>
    <col min="3591" max="3591" width="10.140625" customWidth="1"/>
    <col min="3592" max="3593" width="11.42578125" bestFit="1" customWidth="1"/>
    <col min="3841" max="3841" width="3.28515625" customWidth="1"/>
    <col min="3842" max="3842" width="31.42578125" customWidth="1"/>
    <col min="3843" max="3843" width="10.28515625" customWidth="1"/>
    <col min="3844" max="3844" width="10.7109375" customWidth="1"/>
    <col min="3845" max="3845" width="13.140625" bestFit="1" customWidth="1"/>
    <col min="3846" max="3846" width="9.5703125" customWidth="1"/>
    <col min="3847" max="3847" width="10.140625" customWidth="1"/>
    <col min="3848" max="3849" width="11.42578125" bestFit="1" customWidth="1"/>
    <col min="4097" max="4097" width="3.28515625" customWidth="1"/>
    <col min="4098" max="4098" width="31.42578125" customWidth="1"/>
    <col min="4099" max="4099" width="10.28515625" customWidth="1"/>
    <col min="4100" max="4100" width="10.7109375" customWidth="1"/>
    <col min="4101" max="4101" width="13.140625" bestFit="1" customWidth="1"/>
    <col min="4102" max="4102" width="9.5703125" customWidth="1"/>
    <col min="4103" max="4103" width="10.140625" customWidth="1"/>
    <col min="4104" max="4105" width="11.42578125" bestFit="1" customWidth="1"/>
    <col min="4353" max="4353" width="3.28515625" customWidth="1"/>
    <col min="4354" max="4354" width="31.42578125" customWidth="1"/>
    <col min="4355" max="4355" width="10.28515625" customWidth="1"/>
    <col min="4356" max="4356" width="10.7109375" customWidth="1"/>
    <col min="4357" max="4357" width="13.140625" bestFit="1" customWidth="1"/>
    <col min="4358" max="4358" width="9.5703125" customWidth="1"/>
    <col min="4359" max="4359" width="10.140625" customWidth="1"/>
    <col min="4360" max="4361" width="11.42578125" bestFit="1" customWidth="1"/>
    <col min="4609" max="4609" width="3.28515625" customWidth="1"/>
    <col min="4610" max="4610" width="31.42578125" customWidth="1"/>
    <col min="4611" max="4611" width="10.28515625" customWidth="1"/>
    <col min="4612" max="4612" width="10.7109375" customWidth="1"/>
    <col min="4613" max="4613" width="13.140625" bestFit="1" customWidth="1"/>
    <col min="4614" max="4614" width="9.5703125" customWidth="1"/>
    <col min="4615" max="4615" width="10.140625" customWidth="1"/>
    <col min="4616" max="4617" width="11.42578125" bestFit="1" customWidth="1"/>
    <col min="4865" max="4865" width="3.28515625" customWidth="1"/>
    <col min="4866" max="4866" width="31.42578125" customWidth="1"/>
    <col min="4867" max="4867" width="10.28515625" customWidth="1"/>
    <col min="4868" max="4868" width="10.7109375" customWidth="1"/>
    <col min="4869" max="4869" width="13.140625" bestFit="1" customWidth="1"/>
    <col min="4870" max="4870" width="9.5703125" customWidth="1"/>
    <col min="4871" max="4871" width="10.140625" customWidth="1"/>
    <col min="4872" max="4873" width="11.42578125" bestFit="1" customWidth="1"/>
    <col min="5121" max="5121" width="3.28515625" customWidth="1"/>
    <col min="5122" max="5122" width="31.42578125" customWidth="1"/>
    <col min="5123" max="5123" width="10.28515625" customWidth="1"/>
    <col min="5124" max="5124" width="10.7109375" customWidth="1"/>
    <col min="5125" max="5125" width="13.140625" bestFit="1" customWidth="1"/>
    <col min="5126" max="5126" width="9.5703125" customWidth="1"/>
    <col min="5127" max="5127" width="10.140625" customWidth="1"/>
    <col min="5128" max="5129" width="11.42578125" bestFit="1" customWidth="1"/>
    <col min="5377" max="5377" width="3.28515625" customWidth="1"/>
    <col min="5378" max="5378" width="31.42578125" customWidth="1"/>
    <col min="5379" max="5379" width="10.28515625" customWidth="1"/>
    <col min="5380" max="5380" width="10.7109375" customWidth="1"/>
    <col min="5381" max="5381" width="13.140625" bestFit="1" customWidth="1"/>
    <col min="5382" max="5382" width="9.5703125" customWidth="1"/>
    <col min="5383" max="5383" width="10.140625" customWidth="1"/>
    <col min="5384" max="5385" width="11.42578125" bestFit="1" customWidth="1"/>
    <col min="5633" max="5633" width="3.28515625" customWidth="1"/>
    <col min="5634" max="5634" width="31.42578125" customWidth="1"/>
    <col min="5635" max="5635" width="10.28515625" customWidth="1"/>
    <col min="5636" max="5636" width="10.7109375" customWidth="1"/>
    <col min="5637" max="5637" width="13.140625" bestFit="1" customWidth="1"/>
    <col min="5638" max="5638" width="9.5703125" customWidth="1"/>
    <col min="5639" max="5639" width="10.140625" customWidth="1"/>
    <col min="5640" max="5641" width="11.42578125" bestFit="1" customWidth="1"/>
    <col min="5889" max="5889" width="3.28515625" customWidth="1"/>
    <col min="5890" max="5890" width="31.42578125" customWidth="1"/>
    <col min="5891" max="5891" width="10.28515625" customWidth="1"/>
    <col min="5892" max="5892" width="10.7109375" customWidth="1"/>
    <col min="5893" max="5893" width="13.140625" bestFit="1" customWidth="1"/>
    <col min="5894" max="5894" width="9.5703125" customWidth="1"/>
    <col min="5895" max="5895" width="10.140625" customWidth="1"/>
    <col min="5896" max="5897" width="11.42578125" bestFit="1" customWidth="1"/>
    <col min="6145" max="6145" width="3.28515625" customWidth="1"/>
    <col min="6146" max="6146" width="31.42578125" customWidth="1"/>
    <col min="6147" max="6147" width="10.28515625" customWidth="1"/>
    <col min="6148" max="6148" width="10.7109375" customWidth="1"/>
    <col min="6149" max="6149" width="13.140625" bestFit="1" customWidth="1"/>
    <col min="6150" max="6150" width="9.5703125" customWidth="1"/>
    <col min="6151" max="6151" width="10.140625" customWidth="1"/>
    <col min="6152" max="6153" width="11.42578125" bestFit="1" customWidth="1"/>
    <col min="6401" max="6401" width="3.28515625" customWidth="1"/>
    <col min="6402" max="6402" width="31.42578125" customWidth="1"/>
    <col min="6403" max="6403" width="10.28515625" customWidth="1"/>
    <col min="6404" max="6404" width="10.7109375" customWidth="1"/>
    <col min="6405" max="6405" width="13.140625" bestFit="1" customWidth="1"/>
    <col min="6406" max="6406" width="9.5703125" customWidth="1"/>
    <col min="6407" max="6407" width="10.140625" customWidth="1"/>
    <col min="6408" max="6409" width="11.42578125" bestFit="1" customWidth="1"/>
    <col min="6657" max="6657" width="3.28515625" customWidth="1"/>
    <col min="6658" max="6658" width="31.42578125" customWidth="1"/>
    <col min="6659" max="6659" width="10.28515625" customWidth="1"/>
    <col min="6660" max="6660" width="10.7109375" customWidth="1"/>
    <col min="6661" max="6661" width="13.140625" bestFit="1" customWidth="1"/>
    <col min="6662" max="6662" width="9.5703125" customWidth="1"/>
    <col min="6663" max="6663" width="10.140625" customWidth="1"/>
    <col min="6664" max="6665" width="11.42578125" bestFit="1" customWidth="1"/>
    <col min="6913" max="6913" width="3.28515625" customWidth="1"/>
    <col min="6914" max="6914" width="31.42578125" customWidth="1"/>
    <col min="6915" max="6915" width="10.28515625" customWidth="1"/>
    <col min="6916" max="6916" width="10.7109375" customWidth="1"/>
    <col min="6917" max="6917" width="13.140625" bestFit="1" customWidth="1"/>
    <col min="6918" max="6918" width="9.5703125" customWidth="1"/>
    <col min="6919" max="6919" width="10.140625" customWidth="1"/>
    <col min="6920" max="6921" width="11.42578125" bestFit="1" customWidth="1"/>
    <col min="7169" max="7169" width="3.28515625" customWidth="1"/>
    <col min="7170" max="7170" width="31.42578125" customWidth="1"/>
    <col min="7171" max="7171" width="10.28515625" customWidth="1"/>
    <col min="7172" max="7172" width="10.7109375" customWidth="1"/>
    <col min="7173" max="7173" width="13.140625" bestFit="1" customWidth="1"/>
    <col min="7174" max="7174" width="9.5703125" customWidth="1"/>
    <col min="7175" max="7175" width="10.140625" customWidth="1"/>
    <col min="7176" max="7177" width="11.42578125" bestFit="1" customWidth="1"/>
    <col min="7425" max="7425" width="3.28515625" customWidth="1"/>
    <col min="7426" max="7426" width="31.42578125" customWidth="1"/>
    <col min="7427" max="7427" width="10.28515625" customWidth="1"/>
    <col min="7428" max="7428" width="10.7109375" customWidth="1"/>
    <col min="7429" max="7429" width="13.140625" bestFit="1" customWidth="1"/>
    <col min="7430" max="7430" width="9.5703125" customWidth="1"/>
    <col min="7431" max="7431" width="10.140625" customWidth="1"/>
    <col min="7432" max="7433" width="11.42578125" bestFit="1" customWidth="1"/>
    <col min="7681" max="7681" width="3.28515625" customWidth="1"/>
    <col min="7682" max="7682" width="31.42578125" customWidth="1"/>
    <col min="7683" max="7683" width="10.28515625" customWidth="1"/>
    <col min="7684" max="7684" width="10.7109375" customWidth="1"/>
    <col min="7685" max="7685" width="13.140625" bestFit="1" customWidth="1"/>
    <col min="7686" max="7686" width="9.5703125" customWidth="1"/>
    <col min="7687" max="7687" width="10.140625" customWidth="1"/>
    <col min="7688" max="7689" width="11.42578125" bestFit="1" customWidth="1"/>
    <col min="7937" max="7937" width="3.28515625" customWidth="1"/>
    <col min="7938" max="7938" width="31.42578125" customWidth="1"/>
    <col min="7939" max="7939" width="10.28515625" customWidth="1"/>
    <col min="7940" max="7940" width="10.7109375" customWidth="1"/>
    <col min="7941" max="7941" width="13.140625" bestFit="1" customWidth="1"/>
    <col min="7942" max="7942" width="9.5703125" customWidth="1"/>
    <col min="7943" max="7943" width="10.140625" customWidth="1"/>
    <col min="7944" max="7945" width="11.42578125" bestFit="1" customWidth="1"/>
    <col min="8193" max="8193" width="3.28515625" customWidth="1"/>
    <col min="8194" max="8194" width="31.42578125" customWidth="1"/>
    <col min="8195" max="8195" width="10.28515625" customWidth="1"/>
    <col min="8196" max="8196" width="10.7109375" customWidth="1"/>
    <col min="8197" max="8197" width="13.140625" bestFit="1" customWidth="1"/>
    <col min="8198" max="8198" width="9.5703125" customWidth="1"/>
    <col min="8199" max="8199" width="10.140625" customWidth="1"/>
    <col min="8200" max="8201" width="11.42578125" bestFit="1" customWidth="1"/>
    <col min="8449" max="8449" width="3.28515625" customWidth="1"/>
    <col min="8450" max="8450" width="31.42578125" customWidth="1"/>
    <col min="8451" max="8451" width="10.28515625" customWidth="1"/>
    <col min="8452" max="8452" width="10.7109375" customWidth="1"/>
    <col min="8453" max="8453" width="13.140625" bestFit="1" customWidth="1"/>
    <col min="8454" max="8454" width="9.5703125" customWidth="1"/>
    <col min="8455" max="8455" width="10.140625" customWidth="1"/>
    <col min="8456" max="8457" width="11.42578125" bestFit="1" customWidth="1"/>
    <col min="8705" max="8705" width="3.28515625" customWidth="1"/>
    <col min="8706" max="8706" width="31.42578125" customWidth="1"/>
    <col min="8707" max="8707" width="10.28515625" customWidth="1"/>
    <col min="8708" max="8708" width="10.7109375" customWidth="1"/>
    <col min="8709" max="8709" width="13.140625" bestFit="1" customWidth="1"/>
    <col min="8710" max="8710" width="9.5703125" customWidth="1"/>
    <col min="8711" max="8711" width="10.140625" customWidth="1"/>
    <col min="8712" max="8713" width="11.42578125" bestFit="1" customWidth="1"/>
    <col min="8961" max="8961" width="3.28515625" customWidth="1"/>
    <col min="8962" max="8962" width="31.42578125" customWidth="1"/>
    <col min="8963" max="8963" width="10.28515625" customWidth="1"/>
    <col min="8964" max="8964" width="10.7109375" customWidth="1"/>
    <col min="8965" max="8965" width="13.140625" bestFit="1" customWidth="1"/>
    <col min="8966" max="8966" width="9.5703125" customWidth="1"/>
    <col min="8967" max="8967" width="10.140625" customWidth="1"/>
    <col min="8968" max="8969" width="11.42578125" bestFit="1" customWidth="1"/>
    <col min="9217" max="9217" width="3.28515625" customWidth="1"/>
    <col min="9218" max="9218" width="31.42578125" customWidth="1"/>
    <col min="9219" max="9219" width="10.28515625" customWidth="1"/>
    <col min="9220" max="9220" width="10.7109375" customWidth="1"/>
    <col min="9221" max="9221" width="13.140625" bestFit="1" customWidth="1"/>
    <col min="9222" max="9222" width="9.5703125" customWidth="1"/>
    <col min="9223" max="9223" width="10.140625" customWidth="1"/>
    <col min="9224" max="9225" width="11.42578125" bestFit="1" customWidth="1"/>
    <col min="9473" max="9473" width="3.28515625" customWidth="1"/>
    <col min="9474" max="9474" width="31.42578125" customWidth="1"/>
    <col min="9475" max="9475" width="10.28515625" customWidth="1"/>
    <col min="9476" max="9476" width="10.7109375" customWidth="1"/>
    <col min="9477" max="9477" width="13.140625" bestFit="1" customWidth="1"/>
    <col min="9478" max="9478" width="9.5703125" customWidth="1"/>
    <col min="9479" max="9479" width="10.140625" customWidth="1"/>
    <col min="9480" max="9481" width="11.42578125" bestFit="1" customWidth="1"/>
    <col min="9729" max="9729" width="3.28515625" customWidth="1"/>
    <col min="9730" max="9730" width="31.42578125" customWidth="1"/>
    <col min="9731" max="9731" width="10.28515625" customWidth="1"/>
    <col min="9732" max="9732" width="10.7109375" customWidth="1"/>
    <col min="9733" max="9733" width="13.140625" bestFit="1" customWidth="1"/>
    <col min="9734" max="9734" width="9.5703125" customWidth="1"/>
    <col min="9735" max="9735" width="10.140625" customWidth="1"/>
    <col min="9736" max="9737" width="11.42578125" bestFit="1" customWidth="1"/>
    <col min="9985" max="9985" width="3.28515625" customWidth="1"/>
    <col min="9986" max="9986" width="31.42578125" customWidth="1"/>
    <col min="9987" max="9987" width="10.28515625" customWidth="1"/>
    <col min="9988" max="9988" width="10.7109375" customWidth="1"/>
    <col min="9989" max="9989" width="13.140625" bestFit="1" customWidth="1"/>
    <col min="9990" max="9990" width="9.5703125" customWidth="1"/>
    <col min="9991" max="9991" width="10.140625" customWidth="1"/>
    <col min="9992" max="9993" width="11.42578125" bestFit="1" customWidth="1"/>
    <col min="10241" max="10241" width="3.28515625" customWidth="1"/>
    <col min="10242" max="10242" width="31.42578125" customWidth="1"/>
    <col min="10243" max="10243" width="10.28515625" customWidth="1"/>
    <col min="10244" max="10244" width="10.7109375" customWidth="1"/>
    <col min="10245" max="10245" width="13.140625" bestFit="1" customWidth="1"/>
    <col min="10246" max="10246" width="9.5703125" customWidth="1"/>
    <col min="10247" max="10247" width="10.140625" customWidth="1"/>
    <col min="10248" max="10249" width="11.42578125" bestFit="1" customWidth="1"/>
    <col min="10497" max="10497" width="3.28515625" customWidth="1"/>
    <col min="10498" max="10498" width="31.42578125" customWidth="1"/>
    <col min="10499" max="10499" width="10.28515625" customWidth="1"/>
    <col min="10500" max="10500" width="10.7109375" customWidth="1"/>
    <col min="10501" max="10501" width="13.140625" bestFit="1" customWidth="1"/>
    <col min="10502" max="10502" width="9.5703125" customWidth="1"/>
    <col min="10503" max="10503" width="10.140625" customWidth="1"/>
    <col min="10504" max="10505" width="11.42578125" bestFit="1" customWidth="1"/>
    <col min="10753" max="10753" width="3.28515625" customWidth="1"/>
    <col min="10754" max="10754" width="31.42578125" customWidth="1"/>
    <col min="10755" max="10755" width="10.28515625" customWidth="1"/>
    <col min="10756" max="10756" width="10.7109375" customWidth="1"/>
    <col min="10757" max="10757" width="13.140625" bestFit="1" customWidth="1"/>
    <col min="10758" max="10758" width="9.5703125" customWidth="1"/>
    <col min="10759" max="10759" width="10.140625" customWidth="1"/>
    <col min="10760" max="10761" width="11.42578125" bestFit="1" customWidth="1"/>
    <col min="11009" max="11009" width="3.28515625" customWidth="1"/>
    <col min="11010" max="11010" width="31.42578125" customWidth="1"/>
    <col min="11011" max="11011" width="10.28515625" customWidth="1"/>
    <col min="11012" max="11012" width="10.7109375" customWidth="1"/>
    <col min="11013" max="11013" width="13.140625" bestFit="1" customWidth="1"/>
    <col min="11014" max="11014" width="9.5703125" customWidth="1"/>
    <col min="11015" max="11015" width="10.140625" customWidth="1"/>
    <col min="11016" max="11017" width="11.42578125" bestFit="1" customWidth="1"/>
    <col min="11265" max="11265" width="3.28515625" customWidth="1"/>
    <col min="11266" max="11266" width="31.42578125" customWidth="1"/>
    <col min="11267" max="11267" width="10.28515625" customWidth="1"/>
    <col min="11268" max="11268" width="10.7109375" customWidth="1"/>
    <col min="11269" max="11269" width="13.140625" bestFit="1" customWidth="1"/>
    <col min="11270" max="11270" width="9.5703125" customWidth="1"/>
    <col min="11271" max="11271" width="10.140625" customWidth="1"/>
    <col min="11272" max="11273" width="11.42578125" bestFit="1" customWidth="1"/>
    <col min="11521" max="11521" width="3.28515625" customWidth="1"/>
    <col min="11522" max="11522" width="31.42578125" customWidth="1"/>
    <col min="11523" max="11523" width="10.28515625" customWidth="1"/>
    <col min="11524" max="11524" width="10.7109375" customWidth="1"/>
    <col min="11525" max="11525" width="13.140625" bestFit="1" customWidth="1"/>
    <col min="11526" max="11526" width="9.5703125" customWidth="1"/>
    <col min="11527" max="11527" width="10.140625" customWidth="1"/>
    <col min="11528" max="11529" width="11.42578125" bestFit="1" customWidth="1"/>
    <col min="11777" max="11777" width="3.28515625" customWidth="1"/>
    <col min="11778" max="11778" width="31.42578125" customWidth="1"/>
    <col min="11779" max="11779" width="10.28515625" customWidth="1"/>
    <col min="11780" max="11780" width="10.7109375" customWidth="1"/>
    <col min="11781" max="11781" width="13.140625" bestFit="1" customWidth="1"/>
    <col min="11782" max="11782" width="9.5703125" customWidth="1"/>
    <col min="11783" max="11783" width="10.140625" customWidth="1"/>
    <col min="11784" max="11785" width="11.42578125" bestFit="1" customWidth="1"/>
    <col min="12033" max="12033" width="3.28515625" customWidth="1"/>
    <col min="12034" max="12034" width="31.42578125" customWidth="1"/>
    <col min="12035" max="12035" width="10.28515625" customWidth="1"/>
    <col min="12036" max="12036" width="10.7109375" customWidth="1"/>
    <col min="12037" max="12037" width="13.140625" bestFit="1" customWidth="1"/>
    <col min="12038" max="12038" width="9.5703125" customWidth="1"/>
    <col min="12039" max="12039" width="10.140625" customWidth="1"/>
    <col min="12040" max="12041" width="11.42578125" bestFit="1" customWidth="1"/>
    <col min="12289" max="12289" width="3.28515625" customWidth="1"/>
    <col min="12290" max="12290" width="31.42578125" customWidth="1"/>
    <col min="12291" max="12291" width="10.28515625" customWidth="1"/>
    <col min="12292" max="12292" width="10.7109375" customWidth="1"/>
    <col min="12293" max="12293" width="13.140625" bestFit="1" customWidth="1"/>
    <col min="12294" max="12294" width="9.5703125" customWidth="1"/>
    <col min="12295" max="12295" width="10.140625" customWidth="1"/>
    <col min="12296" max="12297" width="11.42578125" bestFit="1" customWidth="1"/>
    <col min="12545" max="12545" width="3.28515625" customWidth="1"/>
    <col min="12546" max="12546" width="31.42578125" customWidth="1"/>
    <col min="12547" max="12547" width="10.28515625" customWidth="1"/>
    <col min="12548" max="12548" width="10.7109375" customWidth="1"/>
    <col min="12549" max="12549" width="13.140625" bestFit="1" customWidth="1"/>
    <col min="12550" max="12550" width="9.5703125" customWidth="1"/>
    <col min="12551" max="12551" width="10.140625" customWidth="1"/>
    <col min="12552" max="12553" width="11.42578125" bestFit="1" customWidth="1"/>
    <col min="12801" max="12801" width="3.28515625" customWidth="1"/>
    <col min="12802" max="12802" width="31.42578125" customWidth="1"/>
    <col min="12803" max="12803" width="10.28515625" customWidth="1"/>
    <col min="12804" max="12804" width="10.7109375" customWidth="1"/>
    <col min="12805" max="12805" width="13.140625" bestFit="1" customWidth="1"/>
    <col min="12806" max="12806" width="9.5703125" customWidth="1"/>
    <col min="12807" max="12807" width="10.140625" customWidth="1"/>
    <col min="12808" max="12809" width="11.42578125" bestFit="1" customWidth="1"/>
    <col min="13057" max="13057" width="3.28515625" customWidth="1"/>
    <col min="13058" max="13058" width="31.42578125" customWidth="1"/>
    <col min="13059" max="13059" width="10.28515625" customWidth="1"/>
    <col min="13060" max="13060" width="10.7109375" customWidth="1"/>
    <col min="13061" max="13061" width="13.140625" bestFit="1" customWidth="1"/>
    <col min="13062" max="13062" width="9.5703125" customWidth="1"/>
    <col min="13063" max="13063" width="10.140625" customWidth="1"/>
    <col min="13064" max="13065" width="11.42578125" bestFit="1" customWidth="1"/>
    <col min="13313" max="13313" width="3.28515625" customWidth="1"/>
    <col min="13314" max="13314" width="31.42578125" customWidth="1"/>
    <col min="13315" max="13315" width="10.28515625" customWidth="1"/>
    <col min="13316" max="13316" width="10.7109375" customWidth="1"/>
    <col min="13317" max="13317" width="13.140625" bestFit="1" customWidth="1"/>
    <col min="13318" max="13318" width="9.5703125" customWidth="1"/>
    <col min="13319" max="13319" width="10.140625" customWidth="1"/>
    <col min="13320" max="13321" width="11.42578125" bestFit="1" customWidth="1"/>
    <col min="13569" max="13569" width="3.28515625" customWidth="1"/>
    <col min="13570" max="13570" width="31.42578125" customWidth="1"/>
    <col min="13571" max="13571" width="10.28515625" customWidth="1"/>
    <col min="13572" max="13572" width="10.7109375" customWidth="1"/>
    <col min="13573" max="13573" width="13.140625" bestFit="1" customWidth="1"/>
    <col min="13574" max="13574" width="9.5703125" customWidth="1"/>
    <col min="13575" max="13575" width="10.140625" customWidth="1"/>
    <col min="13576" max="13577" width="11.42578125" bestFit="1" customWidth="1"/>
    <col min="13825" max="13825" width="3.28515625" customWidth="1"/>
    <col min="13826" max="13826" width="31.42578125" customWidth="1"/>
    <col min="13827" max="13827" width="10.28515625" customWidth="1"/>
    <col min="13828" max="13828" width="10.7109375" customWidth="1"/>
    <col min="13829" max="13829" width="13.140625" bestFit="1" customWidth="1"/>
    <col min="13830" max="13830" width="9.5703125" customWidth="1"/>
    <col min="13831" max="13831" width="10.140625" customWidth="1"/>
    <col min="13832" max="13833" width="11.42578125" bestFit="1" customWidth="1"/>
    <col min="14081" max="14081" width="3.28515625" customWidth="1"/>
    <col min="14082" max="14082" width="31.42578125" customWidth="1"/>
    <col min="14083" max="14083" width="10.28515625" customWidth="1"/>
    <col min="14084" max="14084" width="10.7109375" customWidth="1"/>
    <col min="14085" max="14085" width="13.140625" bestFit="1" customWidth="1"/>
    <col min="14086" max="14086" width="9.5703125" customWidth="1"/>
    <col min="14087" max="14087" width="10.140625" customWidth="1"/>
    <col min="14088" max="14089" width="11.42578125" bestFit="1" customWidth="1"/>
    <col min="14337" max="14337" width="3.28515625" customWidth="1"/>
    <col min="14338" max="14338" width="31.42578125" customWidth="1"/>
    <col min="14339" max="14339" width="10.28515625" customWidth="1"/>
    <col min="14340" max="14340" width="10.7109375" customWidth="1"/>
    <col min="14341" max="14341" width="13.140625" bestFit="1" customWidth="1"/>
    <col min="14342" max="14342" width="9.5703125" customWidth="1"/>
    <col min="14343" max="14343" width="10.140625" customWidth="1"/>
    <col min="14344" max="14345" width="11.42578125" bestFit="1" customWidth="1"/>
    <col min="14593" max="14593" width="3.28515625" customWidth="1"/>
    <col min="14594" max="14594" width="31.42578125" customWidth="1"/>
    <col min="14595" max="14595" width="10.28515625" customWidth="1"/>
    <col min="14596" max="14596" width="10.7109375" customWidth="1"/>
    <col min="14597" max="14597" width="13.140625" bestFit="1" customWidth="1"/>
    <col min="14598" max="14598" width="9.5703125" customWidth="1"/>
    <col min="14599" max="14599" width="10.140625" customWidth="1"/>
    <col min="14600" max="14601" width="11.42578125" bestFit="1" customWidth="1"/>
    <col min="14849" max="14849" width="3.28515625" customWidth="1"/>
    <col min="14850" max="14850" width="31.42578125" customWidth="1"/>
    <col min="14851" max="14851" width="10.28515625" customWidth="1"/>
    <col min="14852" max="14852" width="10.7109375" customWidth="1"/>
    <col min="14853" max="14853" width="13.140625" bestFit="1" customWidth="1"/>
    <col min="14854" max="14854" width="9.5703125" customWidth="1"/>
    <col min="14855" max="14855" width="10.140625" customWidth="1"/>
    <col min="14856" max="14857" width="11.42578125" bestFit="1" customWidth="1"/>
    <col min="15105" max="15105" width="3.28515625" customWidth="1"/>
    <col min="15106" max="15106" width="31.42578125" customWidth="1"/>
    <col min="15107" max="15107" width="10.28515625" customWidth="1"/>
    <col min="15108" max="15108" width="10.7109375" customWidth="1"/>
    <col min="15109" max="15109" width="13.140625" bestFit="1" customWidth="1"/>
    <col min="15110" max="15110" width="9.5703125" customWidth="1"/>
    <col min="15111" max="15111" width="10.140625" customWidth="1"/>
    <col min="15112" max="15113" width="11.42578125" bestFit="1" customWidth="1"/>
    <col min="15361" max="15361" width="3.28515625" customWidth="1"/>
    <col min="15362" max="15362" width="31.42578125" customWidth="1"/>
    <col min="15363" max="15363" width="10.28515625" customWidth="1"/>
    <col min="15364" max="15364" width="10.7109375" customWidth="1"/>
    <col min="15365" max="15365" width="13.140625" bestFit="1" customWidth="1"/>
    <col min="15366" max="15366" width="9.5703125" customWidth="1"/>
    <col min="15367" max="15367" width="10.140625" customWidth="1"/>
    <col min="15368" max="15369" width="11.42578125" bestFit="1" customWidth="1"/>
    <col min="15617" max="15617" width="3.28515625" customWidth="1"/>
    <col min="15618" max="15618" width="31.42578125" customWidth="1"/>
    <col min="15619" max="15619" width="10.28515625" customWidth="1"/>
    <col min="15620" max="15620" width="10.7109375" customWidth="1"/>
    <col min="15621" max="15621" width="13.140625" bestFit="1" customWidth="1"/>
    <col min="15622" max="15622" width="9.5703125" customWidth="1"/>
    <col min="15623" max="15623" width="10.140625" customWidth="1"/>
    <col min="15624" max="15625" width="11.42578125" bestFit="1" customWidth="1"/>
    <col min="15873" max="15873" width="3.28515625" customWidth="1"/>
    <col min="15874" max="15874" width="31.42578125" customWidth="1"/>
    <col min="15875" max="15875" width="10.28515625" customWidth="1"/>
    <col min="15876" max="15876" width="10.7109375" customWidth="1"/>
    <col min="15877" max="15877" width="13.140625" bestFit="1" customWidth="1"/>
    <col min="15878" max="15878" width="9.5703125" customWidth="1"/>
    <col min="15879" max="15879" width="10.140625" customWidth="1"/>
    <col min="15880" max="15881" width="11.42578125" bestFit="1" customWidth="1"/>
    <col min="16129" max="16129" width="3.28515625" customWidth="1"/>
    <col min="16130" max="16130" width="31.42578125" customWidth="1"/>
    <col min="16131" max="16131" width="10.28515625" customWidth="1"/>
    <col min="16132" max="16132" width="10.7109375" customWidth="1"/>
    <col min="16133" max="16133" width="13.140625" bestFit="1" customWidth="1"/>
    <col min="16134" max="16134" width="9.5703125" customWidth="1"/>
    <col min="16135" max="16135" width="10.140625" customWidth="1"/>
    <col min="16136" max="16137" width="11.42578125" bestFit="1" customWidth="1"/>
  </cols>
  <sheetData>
    <row r="1" spans="1:12" x14ac:dyDescent="0.25">
      <c r="A1" s="188"/>
      <c r="B1" s="189"/>
      <c r="C1" s="189"/>
      <c r="D1" s="189"/>
      <c r="E1" s="189"/>
      <c r="F1" s="189"/>
      <c r="G1" s="189"/>
      <c r="H1" s="189"/>
      <c r="I1" s="189"/>
    </row>
    <row r="2" spans="1:12" x14ac:dyDescent="0.25">
      <c r="A2" s="190" t="s">
        <v>0</v>
      </c>
      <c r="B2" s="190"/>
      <c r="C2" s="190"/>
      <c r="D2" s="190"/>
      <c r="E2" s="190"/>
      <c r="F2" s="190"/>
      <c r="G2" s="190"/>
      <c r="H2" s="190"/>
      <c r="I2" s="190"/>
    </row>
    <row r="3" spans="1:12" x14ac:dyDescent="0.25">
      <c r="A3" s="190" t="s">
        <v>148</v>
      </c>
      <c r="B3" s="191"/>
      <c r="C3" s="191"/>
      <c r="D3" s="191"/>
      <c r="E3" s="191"/>
      <c r="F3" s="191"/>
      <c r="G3" s="191"/>
      <c r="H3" s="191"/>
      <c r="I3" s="191"/>
    </row>
    <row r="5" spans="1:12" ht="30" x14ac:dyDescent="0.25">
      <c r="A5" s="192" t="s">
        <v>1</v>
      </c>
      <c r="B5" s="194" t="s">
        <v>2</v>
      </c>
      <c r="C5" s="193" t="s">
        <v>3</v>
      </c>
      <c r="D5" s="193" t="s">
        <v>4</v>
      </c>
      <c r="E5" s="193" t="s">
        <v>120</v>
      </c>
      <c r="F5" s="193" t="s">
        <v>121</v>
      </c>
      <c r="G5" s="1" t="s">
        <v>5</v>
      </c>
      <c r="H5" s="1" t="s">
        <v>5</v>
      </c>
      <c r="I5" s="2" t="s">
        <v>5</v>
      </c>
    </row>
    <row r="6" spans="1:12" ht="35.25" thickBot="1" x14ac:dyDescent="0.3">
      <c r="A6" s="193"/>
      <c r="B6" s="195"/>
      <c r="C6" s="196"/>
      <c r="D6" s="196"/>
      <c r="E6" s="196"/>
      <c r="F6" s="196"/>
      <c r="G6" s="3" t="s">
        <v>133</v>
      </c>
      <c r="H6" s="3" t="s">
        <v>139</v>
      </c>
      <c r="I6" s="4" t="s">
        <v>145</v>
      </c>
    </row>
    <row r="7" spans="1:12" x14ac:dyDescent="0.25">
      <c r="A7" s="185">
        <v>1</v>
      </c>
      <c r="B7" s="5" t="s">
        <v>6</v>
      </c>
      <c r="C7" s="6">
        <v>482</v>
      </c>
      <c r="D7" s="35">
        <v>409</v>
      </c>
      <c r="E7" s="35">
        <v>411</v>
      </c>
      <c r="F7" s="8">
        <v>414</v>
      </c>
      <c r="G7" s="9">
        <f>F7/E7*100</f>
        <v>100.72992700729928</v>
      </c>
      <c r="H7" s="10">
        <f>F7/D7*100</f>
        <v>101.22249388753055</v>
      </c>
      <c r="I7" s="11">
        <f>F7/C7*100</f>
        <v>85.892116182572607</v>
      </c>
      <c r="J7" t="s">
        <v>123</v>
      </c>
      <c r="L7">
        <v>409</v>
      </c>
    </row>
    <row r="8" spans="1:12" x14ac:dyDescent="0.25">
      <c r="A8" s="186"/>
      <c r="B8" s="12" t="s">
        <v>7</v>
      </c>
      <c r="C8" s="13">
        <v>3</v>
      </c>
      <c r="D8" s="13">
        <v>5</v>
      </c>
      <c r="E8" s="13">
        <v>1</v>
      </c>
      <c r="F8" s="13">
        <v>3</v>
      </c>
      <c r="G8" s="15">
        <f>F8/E8*100</f>
        <v>300</v>
      </c>
      <c r="H8" s="16">
        <f t="shared" ref="H8:H78" si="0">F8/D8*100</f>
        <v>60</v>
      </c>
      <c r="I8" s="17">
        <f t="shared" ref="I8:I78" si="1">F8/C8*100</f>
        <v>100</v>
      </c>
    </row>
    <row r="9" spans="1:12" x14ac:dyDescent="0.25">
      <c r="A9" s="186"/>
      <c r="B9" s="18" t="s">
        <v>8</v>
      </c>
      <c r="C9" s="19">
        <v>0</v>
      </c>
      <c r="D9" s="19">
        <v>1</v>
      </c>
      <c r="E9" s="19">
        <v>0</v>
      </c>
      <c r="F9" s="19">
        <v>0</v>
      </c>
      <c r="G9" s="15" t="e">
        <f>F9/E9*100</f>
        <v>#DIV/0!</v>
      </c>
      <c r="H9" s="16">
        <f>F9/D9*100</f>
        <v>0</v>
      </c>
      <c r="I9" s="17" t="e">
        <f>F9/C9*100</f>
        <v>#DIV/0!</v>
      </c>
    </row>
    <row r="10" spans="1:12" ht="15.75" thickBot="1" x14ac:dyDescent="0.3">
      <c r="A10" s="187"/>
      <c r="B10" s="20" t="s">
        <v>9</v>
      </c>
      <c r="C10" s="21">
        <v>15</v>
      </c>
      <c r="D10" s="21">
        <v>-4</v>
      </c>
      <c r="E10" s="21">
        <v>1</v>
      </c>
      <c r="F10" s="21">
        <v>2</v>
      </c>
      <c r="G10" s="23">
        <f t="shared" ref="G10:G79" si="2">F10/E10*100</f>
        <v>200</v>
      </c>
      <c r="H10" s="24">
        <f t="shared" si="0"/>
        <v>-50</v>
      </c>
      <c r="I10" s="25">
        <f t="shared" si="1"/>
        <v>13.333333333333334</v>
      </c>
    </row>
    <row r="11" spans="1:12" x14ac:dyDescent="0.25">
      <c r="A11" s="185">
        <v>2</v>
      </c>
      <c r="B11" s="26" t="s">
        <v>10</v>
      </c>
      <c r="C11" s="6">
        <v>297</v>
      </c>
      <c r="D11" s="38">
        <v>297</v>
      </c>
      <c r="E11" s="38">
        <v>297</v>
      </c>
      <c r="F11" s="38">
        <v>297</v>
      </c>
      <c r="G11" s="9">
        <f t="shared" si="2"/>
        <v>100</v>
      </c>
      <c r="H11" s="10">
        <f t="shared" si="0"/>
        <v>100</v>
      </c>
      <c r="I11" s="11">
        <f t="shared" si="1"/>
        <v>100</v>
      </c>
    </row>
    <row r="12" spans="1:12" x14ac:dyDescent="0.25">
      <c r="A12" s="186"/>
      <c r="B12" s="12" t="s">
        <v>11</v>
      </c>
      <c r="C12" s="13">
        <v>110</v>
      </c>
      <c r="D12" s="84">
        <v>284</v>
      </c>
      <c r="E12" s="84">
        <v>284</v>
      </c>
      <c r="F12" s="13">
        <v>283</v>
      </c>
      <c r="G12" s="15">
        <f t="shared" si="2"/>
        <v>99.647887323943664</v>
      </c>
      <c r="H12" s="16">
        <f t="shared" si="0"/>
        <v>99.647887323943664</v>
      </c>
      <c r="I12" s="17">
        <f t="shared" si="1"/>
        <v>257.27272727272725</v>
      </c>
    </row>
    <row r="13" spans="1:12" x14ac:dyDescent="0.25">
      <c r="A13" s="186"/>
      <c r="B13" s="12" t="s">
        <v>12</v>
      </c>
      <c r="C13" s="13">
        <v>131</v>
      </c>
      <c r="D13" s="84">
        <v>3</v>
      </c>
      <c r="E13" s="13">
        <v>3</v>
      </c>
      <c r="F13" s="13">
        <v>7</v>
      </c>
      <c r="G13" s="15">
        <f t="shared" si="2"/>
        <v>233.33333333333334</v>
      </c>
      <c r="H13" s="16">
        <f t="shared" si="0"/>
        <v>233.33333333333334</v>
      </c>
      <c r="I13" s="17">
        <f t="shared" si="1"/>
        <v>5.343511450381679</v>
      </c>
    </row>
    <row r="14" spans="1:12" x14ac:dyDescent="0.25">
      <c r="A14" s="186"/>
      <c r="B14" s="12" t="s">
        <v>13</v>
      </c>
      <c r="C14" s="13">
        <v>10</v>
      </c>
      <c r="D14" s="13">
        <v>3</v>
      </c>
      <c r="E14" s="13">
        <v>5</v>
      </c>
      <c r="F14" s="13">
        <v>5</v>
      </c>
      <c r="G14" s="15">
        <f t="shared" si="2"/>
        <v>100</v>
      </c>
      <c r="H14" s="16">
        <f t="shared" si="0"/>
        <v>166.66666666666669</v>
      </c>
      <c r="I14" s="17">
        <f t="shared" si="1"/>
        <v>50</v>
      </c>
    </row>
    <row r="15" spans="1:12" x14ac:dyDescent="0.25">
      <c r="A15" s="186"/>
      <c r="B15" s="27" t="s">
        <v>14</v>
      </c>
      <c r="C15" s="28">
        <f>C12+C14</f>
        <v>120</v>
      </c>
      <c r="D15" s="28">
        <f>D12+D14</f>
        <v>287</v>
      </c>
      <c r="E15" s="28">
        <f>E12+E14</f>
        <v>289</v>
      </c>
      <c r="F15" s="28">
        <f>F12+F14</f>
        <v>288</v>
      </c>
      <c r="G15" s="15">
        <f t="shared" si="2"/>
        <v>99.653979238754317</v>
      </c>
      <c r="H15" s="16">
        <f t="shared" si="0"/>
        <v>100.34843205574913</v>
      </c>
      <c r="I15" s="17">
        <f t="shared" si="1"/>
        <v>240</v>
      </c>
    </row>
    <row r="16" spans="1:12" x14ac:dyDescent="0.25">
      <c r="A16" s="186"/>
      <c r="B16" s="29" t="s">
        <v>15</v>
      </c>
      <c r="C16" s="30">
        <f>C14/C15</f>
        <v>8.3333333333333329E-2</v>
      </c>
      <c r="D16" s="30">
        <f>D14/D15</f>
        <v>1.0452961672473868E-2</v>
      </c>
      <c r="E16" s="30">
        <f>E14/E15</f>
        <v>1.7301038062283738E-2</v>
      </c>
      <c r="F16" s="31">
        <f>F14/F15</f>
        <v>1.7361111111111112E-2</v>
      </c>
      <c r="G16" s="15">
        <f t="shared" si="2"/>
        <v>100.34722222222221</v>
      </c>
      <c r="H16" s="16">
        <f t="shared" si="0"/>
        <v>166.08796296296296</v>
      </c>
      <c r="I16" s="17">
        <f t="shared" si="1"/>
        <v>20.833333333333336</v>
      </c>
    </row>
    <row r="17" spans="1:9" ht="15.75" thickBot="1" x14ac:dyDescent="0.3">
      <c r="A17" s="187"/>
      <c r="B17" s="32" t="s">
        <v>16</v>
      </c>
      <c r="C17" s="33">
        <f>C13/C15</f>
        <v>1.0916666666666666</v>
      </c>
      <c r="D17" s="33">
        <f>D13/D15</f>
        <v>1.0452961672473868E-2</v>
      </c>
      <c r="E17" s="33">
        <f>E13/E15</f>
        <v>1.0380622837370242E-2</v>
      </c>
      <c r="F17" s="34">
        <f>F13/F15</f>
        <v>2.4305555555555556E-2</v>
      </c>
      <c r="G17" s="23">
        <f t="shared" si="2"/>
        <v>234.14351851851856</v>
      </c>
      <c r="H17" s="24">
        <f t="shared" si="0"/>
        <v>232.52314814814815</v>
      </c>
      <c r="I17" s="25">
        <f t="shared" si="1"/>
        <v>2.2264631043256999</v>
      </c>
    </row>
    <row r="18" spans="1:9" x14ac:dyDescent="0.25">
      <c r="A18" s="185">
        <v>3</v>
      </c>
      <c r="B18" s="26" t="s">
        <v>17</v>
      </c>
      <c r="C18" s="6">
        <v>11200</v>
      </c>
      <c r="D18" s="35">
        <v>37812.1</v>
      </c>
      <c r="E18" s="102">
        <v>41577.599999999999</v>
      </c>
      <c r="F18" s="35">
        <v>44364.33</v>
      </c>
      <c r="G18" s="9">
        <f t="shared" si="2"/>
        <v>106.70247921957979</v>
      </c>
      <c r="H18" s="10">
        <f t="shared" si="0"/>
        <v>117.32839487888798</v>
      </c>
      <c r="I18" s="11">
        <f t="shared" si="1"/>
        <v>396.11008928571431</v>
      </c>
    </row>
    <row r="19" spans="1:9" ht="26.25" thickBot="1" x14ac:dyDescent="0.3">
      <c r="A19" s="187"/>
      <c r="B19" s="36" t="s">
        <v>18</v>
      </c>
      <c r="C19" s="37">
        <f>C18/C12/12*1000</f>
        <v>8484.8484848484841</v>
      </c>
      <c r="D19" s="37">
        <f t="shared" ref="D19:F19" si="3">D18/D12/12*1000</f>
        <v>11095.099765258217</v>
      </c>
      <c r="E19" s="37">
        <f t="shared" si="3"/>
        <v>12200.000000000002</v>
      </c>
      <c r="F19" s="37">
        <f t="shared" si="3"/>
        <v>13063.701413427561</v>
      </c>
      <c r="G19" s="23">
        <f t="shared" si="2"/>
        <v>107.0795197821931</v>
      </c>
      <c r="H19" s="24">
        <f t="shared" si="0"/>
        <v>117.74298284665787</v>
      </c>
      <c r="I19" s="25">
        <f t="shared" si="1"/>
        <v>153.96505237253913</v>
      </c>
    </row>
    <row r="20" spans="1:9" x14ac:dyDescent="0.25">
      <c r="A20" s="185">
        <v>4</v>
      </c>
      <c r="B20" s="5" t="s">
        <v>19</v>
      </c>
      <c r="C20" s="6">
        <v>5360</v>
      </c>
      <c r="D20" s="6">
        <v>58132.02</v>
      </c>
      <c r="E20" s="103">
        <v>58210.1</v>
      </c>
      <c r="F20" s="38">
        <v>59688.9</v>
      </c>
      <c r="G20" s="9">
        <f t="shared" si="2"/>
        <v>102.54045260186805</v>
      </c>
      <c r="H20" s="10">
        <f t="shared" si="0"/>
        <v>102.67817977080446</v>
      </c>
      <c r="I20" s="11">
        <f t="shared" si="1"/>
        <v>1113.5988805970151</v>
      </c>
    </row>
    <row r="21" spans="1:9" ht="15.75" thickBot="1" x14ac:dyDescent="0.3">
      <c r="A21" s="187"/>
      <c r="B21" s="39" t="s">
        <v>20</v>
      </c>
      <c r="C21" s="40">
        <f>C20/C7/12*1000</f>
        <v>926.69432918395569</v>
      </c>
      <c r="D21" s="40">
        <f t="shared" ref="D21:F21" si="4">D20/D7/12*1000</f>
        <v>11844.339853300733</v>
      </c>
      <c r="E21" s="40">
        <f t="shared" si="4"/>
        <v>11802.534468775344</v>
      </c>
      <c r="F21" s="40">
        <f t="shared" si="4"/>
        <v>12014.67391304348</v>
      </c>
      <c r="G21" s="23">
        <f t="shared" si="2"/>
        <v>101.79740584388352</v>
      </c>
      <c r="H21" s="24">
        <f t="shared" si="0"/>
        <v>101.43810513589138</v>
      </c>
      <c r="I21" s="41">
        <f t="shared" si="1"/>
        <v>1296.5088416612591</v>
      </c>
    </row>
    <row r="22" spans="1:9" ht="26.25" x14ac:dyDescent="0.25">
      <c r="A22" s="185">
        <v>5</v>
      </c>
      <c r="B22" s="42" t="s">
        <v>21</v>
      </c>
      <c r="C22" s="6"/>
      <c r="D22" s="103">
        <v>7</v>
      </c>
      <c r="E22" s="103">
        <v>7</v>
      </c>
      <c r="F22" s="103">
        <v>7</v>
      </c>
      <c r="G22" s="9">
        <f t="shared" si="2"/>
        <v>100</v>
      </c>
      <c r="H22" s="10">
        <f t="shared" si="0"/>
        <v>100</v>
      </c>
      <c r="I22" s="43" t="e">
        <f t="shared" si="1"/>
        <v>#DIV/0!</v>
      </c>
    </row>
    <row r="23" spans="1:9" ht="27" thickBot="1" x14ac:dyDescent="0.3">
      <c r="A23" s="187"/>
      <c r="B23" s="44" t="s">
        <v>22</v>
      </c>
      <c r="C23" s="37">
        <f>C22/C7*100</f>
        <v>0</v>
      </c>
      <c r="D23" s="37">
        <f>D22/D7*100</f>
        <v>1.7114914425427872</v>
      </c>
      <c r="E23" s="37">
        <f>E22/E7*100</f>
        <v>1.7031630170316301</v>
      </c>
      <c r="F23" s="45">
        <f>F22/F7*100</f>
        <v>1.6908212560386473</v>
      </c>
      <c r="G23" s="23">
        <f t="shared" si="2"/>
        <v>99.275362318840592</v>
      </c>
      <c r="H23" s="24">
        <f t="shared" si="0"/>
        <v>98.792270531400973</v>
      </c>
      <c r="I23" s="41" t="e">
        <f t="shared" si="1"/>
        <v>#DIV/0!</v>
      </c>
    </row>
    <row r="24" spans="1:9" ht="26.25" x14ac:dyDescent="0.25">
      <c r="A24" s="200">
        <v>6</v>
      </c>
      <c r="B24" s="101" t="s">
        <v>23</v>
      </c>
      <c r="C24" s="38"/>
      <c r="D24" s="7"/>
      <c r="E24" s="7"/>
      <c r="F24" s="38"/>
      <c r="G24" s="9"/>
      <c r="H24" s="10"/>
      <c r="I24" s="43"/>
    </row>
    <row r="25" spans="1:9" x14ac:dyDescent="0.25">
      <c r="A25" s="201"/>
      <c r="B25" s="48" t="s">
        <v>24</v>
      </c>
      <c r="C25" s="13"/>
      <c r="D25" s="14"/>
      <c r="E25" s="14"/>
      <c r="F25" s="49"/>
      <c r="G25" s="15" t="e">
        <f t="shared" si="2"/>
        <v>#DIV/0!</v>
      </c>
      <c r="H25" s="16" t="e">
        <f t="shared" si="0"/>
        <v>#DIV/0!</v>
      </c>
      <c r="I25" s="50" t="e">
        <f t="shared" si="1"/>
        <v>#DIV/0!</v>
      </c>
    </row>
    <row r="26" spans="1:9" x14ac:dyDescent="0.25">
      <c r="A26" s="201"/>
      <c r="B26" s="12" t="s">
        <v>25</v>
      </c>
      <c r="C26" s="13"/>
      <c r="D26" s="14"/>
      <c r="E26" s="14"/>
      <c r="F26" s="49"/>
      <c r="G26" s="15" t="e">
        <f t="shared" si="2"/>
        <v>#DIV/0!</v>
      </c>
      <c r="H26" s="16" t="e">
        <f t="shared" si="0"/>
        <v>#DIV/0!</v>
      </c>
      <c r="I26" s="50" t="e">
        <f t="shared" si="1"/>
        <v>#DIV/0!</v>
      </c>
    </row>
    <row r="27" spans="1:9" x14ac:dyDescent="0.25">
      <c r="A27" s="201"/>
      <c r="B27" s="12" t="s">
        <v>26</v>
      </c>
      <c r="C27" s="13"/>
      <c r="D27" s="14"/>
      <c r="E27" s="14"/>
      <c r="F27" s="13"/>
      <c r="G27" s="15" t="e">
        <f>F27/E27*100</f>
        <v>#DIV/0!</v>
      </c>
      <c r="H27" s="16" t="e">
        <f>F27/D27*100</f>
        <v>#DIV/0!</v>
      </c>
      <c r="I27" s="50" t="e">
        <f>F27/C27*100</f>
        <v>#DIV/0!</v>
      </c>
    </row>
    <row r="28" spans="1:9" x14ac:dyDescent="0.25">
      <c r="A28" s="201"/>
      <c r="B28" s="12" t="s">
        <v>27</v>
      </c>
      <c r="C28" s="13"/>
      <c r="D28" s="14"/>
      <c r="E28" s="14"/>
      <c r="F28" s="13"/>
      <c r="G28" s="15" t="e">
        <f t="shared" si="2"/>
        <v>#DIV/0!</v>
      </c>
      <c r="H28" s="16" t="e">
        <f t="shared" si="0"/>
        <v>#DIV/0!</v>
      </c>
      <c r="I28" s="50" t="e">
        <f t="shared" si="1"/>
        <v>#DIV/0!</v>
      </c>
    </row>
    <row r="29" spans="1:9" x14ac:dyDescent="0.25">
      <c r="A29" s="201"/>
      <c r="B29" s="12" t="s">
        <v>28</v>
      </c>
      <c r="C29" s="13"/>
      <c r="D29" s="14"/>
      <c r="E29" s="14"/>
      <c r="F29" s="49"/>
      <c r="G29" s="15" t="e">
        <f t="shared" si="2"/>
        <v>#DIV/0!</v>
      </c>
      <c r="H29" s="16" t="e">
        <f t="shared" si="0"/>
        <v>#DIV/0!</v>
      </c>
      <c r="I29" s="50" t="e">
        <f t="shared" si="1"/>
        <v>#DIV/0!</v>
      </c>
    </row>
    <row r="30" spans="1:9" x14ac:dyDescent="0.25">
      <c r="A30" s="201"/>
      <c r="B30" s="12" t="s">
        <v>29</v>
      </c>
      <c r="C30" s="13">
        <v>0</v>
      </c>
      <c r="D30" s="72">
        <v>0.5</v>
      </c>
      <c r="E30" s="72">
        <v>0.2</v>
      </c>
      <c r="F30" s="72">
        <v>0.25</v>
      </c>
      <c r="G30" s="15">
        <f t="shared" si="2"/>
        <v>125</v>
      </c>
      <c r="H30" s="16">
        <f t="shared" si="0"/>
        <v>50</v>
      </c>
      <c r="I30" s="50" t="e">
        <f t="shared" si="1"/>
        <v>#DIV/0!</v>
      </c>
    </row>
    <row r="31" spans="1:9" x14ac:dyDescent="0.25">
      <c r="A31" s="201"/>
      <c r="B31" s="52" t="s">
        <v>30</v>
      </c>
      <c r="C31" s="13"/>
      <c r="D31" s="14"/>
      <c r="E31" s="14"/>
      <c r="F31" s="13"/>
      <c r="G31" s="15" t="e">
        <f t="shared" si="2"/>
        <v>#DIV/0!</v>
      </c>
      <c r="H31" s="16" t="e">
        <f t="shared" si="0"/>
        <v>#DIV/0!</v>
      </c>
      <c r="I31" s="50" t="e">
        <f t="shared" si="1"/>
        <v>#DIV/0!</v>
      </c>
    </row>
    <row r="32" spans="1:9" x14ac:dyDescent="0.25">
      <c r="A32" s="201"/>
      <c r="B32" s="12" t="s">
        <v>31</v>
      </c>
      <c r="C32" s="13"/>
      <c r="D32" s="14"/>
      <c r="E32" s="14"/>
      <c r="F32" s="13"/>
      <c r="G32" s="15" t="e">
        <f>F32/E32*100</f>
        <v>#DIV/0!</v>
      </c>
      <c r="H32" s="16" t="e">
        <f>F32/D32*100</f>
        <v>#DIV/0!</v>
      </c>
      <c r="I32" s="50" t="e">
        <f>F32/C32*100</f>
        <v>#DIV/0!</v>
      </c>
    </row>
    <row r="33" spans="1:9" x14ac:dyDescent="0.25">
      <c r="A33" s="201"/>
      <c r="B33" s="12" t="s">
        <v>32</v>
      </c>
      <c r="C33" s="13"/>
      <c r="D33" s="14"/>
      <c r="E33" s="14"/>
      <c r="F33" s="13"/>
      <c r="G33" s="15" t="e">
        <f t="shared" si="2"/>
        <v>#DIV/0!</v>
      </c>
      <c r="H33" s="16" t="e">
        <f t="shared" si="0"/>
        <v>#DIV/0!</v>
      </c>
      <c r="I33" s="50" t="e">
        <f t="shared" si="1"/>
        <v>#DIV/0!</v>
      </c>
    </row>
    <row r="34" spans="1:9" x14ac:dyDescent="0.25">
      <c r="A34" s="201"/>
      <c r="B34" s="12" t="s">
        <v>33</v>
      </c>
      <c r="C34" s="13"/>
      <c r="D34" s="14"/>
      <c r="E34" s="14"/>
      <c r="F34" s="51"/>
      <c r="G34" s="15" t="e">
        <f t="shared" si="2"/>
        <v>#DIV/0!</v>
      </c>
      <c r="H34" s="16" t="e">
        <f t="shared" si="0"/>
        <v>#DIV/0!</v>
      </c>
      <c r="I34" s="50" t="e">
        <f t="shared" si="1"/>
        <v>#DIV/0!</v>
      </c>
    </row>
    <row r="35" spans="1:9" x14ac:dyDescent="0.25">
      <c r="A35" s="201"/>
      <c r="B35" s="53" t="s">
        <v>34</v>
      </c>
      <c r="C35" s="54">
        <f>SUM(C36:C47)</f>
        <v>0</v>
      </c>
      <c r="D35" s="54">
        <f>SUM(D36:D47)</f>
        <v>1650</v>
      </c>
      <c r="E35" s="54">
        <f>SUM(E36:E47)</f>
        <v>1050</v>
      </c>
      <c r="F35" s="54">
        <f>SUM(F36:F47)</f>
        <v>1575</v>
      </c>
      <c r="G35" s="15">
        <f t="shared" si="2"/>
        <v>150</v>
      </c>
      <c r="H35" s="16">
        <f t="shared" si="0"/>
        <v>95.454545454545453</v>
      </c>
      <c r="I35" s="50" t="e">
        <f t="shared" si="1"/>
        <v>#DIV/0!</v>
      </c>
    </row>
    <row r="36" spans="1:9" x14ac:dyDescent="0.25">
      <c r="A36" s="201"/>
      <c r="B36" s="12" t="s">
        <v>35</v>
      </c>
      <c r="C36" s="13"/>
      <c r="D36" s="13"/>
      <c r="E36" s="13"/>
      <c r="F36" s="56"/>
      <c r="G36" s="15" t="e">
        <f t="shared" si="2"/>
        <v>#DIV/0!</v>
      </c>
      <c r="H36" s="16" t="e">
        <f t="shared" si="0"/>
        <v>#DIV/0!</v>
      </c>
      <c r="I36" s="50" t="e">
        <f t="shared" si="1"/>
        <v>#DIV/0!</v>
      </c>
    </row>
    <row r="37" spans="1:9" x14ac:dyDescent="0.25">
      <c r="A37" s="201"/>
      <c r="B37" s="12" t="s">
        <v>36</v>
      </c>
      <c r="C37" s="13"/>
      <c r="D37" s="13"/>
      <c r="E37" s="13"/>
      <c r="F37" s="49"/>
      <c r="G37" s="15" t="e">
        <f t="shared" si="2"/>
        <v>#DIV/0!</v>
      </c>
      <c r="H37" s="16" t="e">
        <f t="shared" si="0"/>
        <v>#DIV/0!</v>
      </c>
      <c r="I37" s="50" t="e">
        <f t="shared" si="1"/>
        <v>#DIV/0!</v>
      </c>
    </row>
    <row r="38" spans="1:9" x14ac:dyDescent="0.25">
      <c r="A38" s="201"/>
      <c r="B38" s="12" t="s">
        <v>37</v>
      </c>
      <c r="C38" s="13"/>
      <c r="D38" s="13"/>
      <c r="E38" s="13"/>
      <c r="F38" s="13"/>
      <c r="G38" s="15" t="e">
        <f t="shared" si="2"/>
        <v>#DIV/0!</v>
      </c>
      <c r="H38" s="16" t="e">
        <f t="shared" si="0"/>
        <v>#DIV/0!</v>
      </c>
      <c r="I38" s="50" t="e">
        <f t="shared" si="1"/>
        <v>#DIV/0!</v>
      </c>
    </row>
    <row r="39" spans="1:9" x14ac:dyDescent="0.25">
      <c r="A39" s="201"/>
      <c r="B39" s="12" t="s">
        <v>38</v>
      </c>
      <c r="C39" s="13"/>
      <c r="D39" s="13"/>
      <c r="E39" s="13"/>
      <c r="F39" s="13"/>
      <c r="G39" s="15" t="e">
        <f t="shared" si="2"/>
        <v>#DIV/0!</v>
      </c>
      <c r="H39" s="16" t="e">
        <f t="shared" si="0"/>
        <v>#DIV/0!</v>
      </c>
      <c r="I39" s="50" t="e">
        <f t="shared" si="1"/>
        <v>#DIV/0!</v>
      </c>
    </row>
    <row r="40" spans="1:9" x14ac:dyDescent="0.25">
      <c r="A40" s="201"/>
      <c r="B40" s="12" t="s">
        <v>39</v>
      </c>
      <c r="C40" s="13"/>
      <c r="D40" s="13"/>
      <c r="E40" s="13"/>
      <c r="F40" s="49"/>
      <c r="G40" s="15" t="e">
        <f t="shared" si="2"/>
        <v>#DIV/0!</v>
      </c>
      <c r="H40" s="16" t="e">
        <f t="shared" si="0"/>
        <v>#DIV/0!</v>
      </c>
      <c r="I40" s="50" t="e">
        <f t="shared" si="1"/>
        <v>#DIV/0!</v>
      </c>
    </row>
    <row r="41" spans="1:9" x14ac:dyDescent="0.25">
      <c r="A41" s="201"/>
      <c r="B41" s="12" t="s">
        <v>38</v>
      </c>
      <c r="C41" s="13"/>
      <c r="D41" s="13"/>
      <c r="E41" s="13"/>
      <c r="F41" s="13"/>
      <c r="G41" s="15"/>
      <c r="H41" s="16"/>
      <c r="I41" s="50"/>
    </row>
    <row r="42" spans="1:9" x14ac:dyDescent="0.25">
      <c r="A42" s="201"/>
      <c r="B42" s="12" t="s">
        <v>40</v>
      </c>
      <c r="C42" s="13">
        <v>0</v>
      </c>
      <c r="D42" s="13">
        <v>1650</v>
      </c>
      <c r="E42" s="13">
        <v>1050</v>
      </c>
      <c r="F42" s="13">
        <v>1575</v>
      </c>
      <c r="G42" s="15">
        <f t="shared" si="2"/>
        <v>150</v>
      </c>
      <c r="H42" s="16">
        <f t="shared" si="0"/>
        <v>95.454545454545453</v>
      </c>
      <c r="I42" s="50" t="e">
        <f t="shared" si="1"/>
        <v>#DIV/0!</v>
      </c>
    </row>
    <row r="43" spans="1:9" x14ac:dyDescent="0.25">
      <c r="A43" s="201"/>
      <c r="B43" s="12" t="s">
        <v>41</v>
      </c>
      <c r="C43" s="13"/>
      <c r="D43" s="13"/>
      <c r="E43" s="13"/>
      <c r="F43" s="49"/>
      <c r="G43" s="15" t="e">
        <f>F43/E43*100</f>
        <v>#DIV/0!</v>
      </c>
      <c r="H43" s="16" t="e">
        <f>F43/D43*100</f>
        <v>#DIV/0!</v>
      </c>
      <c r="I43" s="50" t="e">
        <f>F43/C43*100</f>
        <v>#DIV/0!</v>
      </c>
    </row>
    <row r="44" spans="1:9" x14ac:dyDescent="0.25">
      <c r="A44" s="201"/>
      <c r="B44" s="12" t="s">
        <v>42</v>
      </c>
      <c r="C44" s="13"/>
      <c r="D44" s="13"/>
      <c r="E44" s="13"/>
      <c r="F44" s="13"/>
      <c r="G44" s="15" t="e">
        <f>F44/E44*100</f>
        <v>#DIV/0!</v>
      </c>
      <c r="H44" s="16" t="e">
        <f>F44/D44*100</f>
        <v>#DIV/0!</v>
      </c>
      <c r="I44" s="50" t="e">
        <f>F44/C44*100</f>
        <v>#DIV/0!</v>
      </c>
    </row>
    <row r="45" spans="1:9" x14ac:dyDescent="0.25">
      <c r="A45" s="201"/>
      <c r="B45" s="12" t="s">
        <v>43</v>
      </c>
      <c r="C45" s="13"/>
      <c r="D45" s="13"/>
      <c r="E45" s="13"/>
      <c r="F45" s="49"/>
      <c r="G45" s="15" t="e">
        <f>F45/E45*100</f>
        <v>#DIV/0!</v>
      </c>
      <c r="H45" s="16" t="e">
        <f>F45/D45*100</f>
        <v>#DIV/0!</v>
      </c>
      <c r="I45" s="50" t="e">
        <f>F45/C45*100</f>
        <v>#DIV/0!</v>
      </c>
    </row>
    <row r="46" spans="1:9" x14ac:dyDescent="0.25">
      <c r="A46" s="201"/>
      <c r="B46" s="12" t="s">
        <v>44</v>
      </c>
      <c r="C46" s="13"/>
      <c r="D46" s="13"/>
      <c r="E46" s="13"/>
      <c r="F46" s="13"/>
      <c r="G46" s="15" t="e">
        <f t="shared" si="2"/>
        <v>#DIV/0!</v>
      </c>
      <c r="H46" s="16" t="e">
        <f t="shared" si="0"/>
        <v>#DIV/0!</v>
      </c>
      <c r="I46" s="50" t="e">
        <f t="shared" si="1"/>
        <v>#DIV/0!</v>
      </c>
    </row>
    <row r="47" spans="1:9" x14ac:dyDescent="0.25">
      <c r="A47" s="201"/>
      <c r="B47" s="12" t="s">
        <v>45</v>
      </c>
      <c r="C47" s="13"/>
      <c r="D47" s="13"/>
      <c r="E47" s="13"/>
      <c r="F47" s="49"/>
      <c r="G47" s="15" t="e">
        <f t="shared" si="2"/>
        <v>#DIV/0!</v>
      </c>
      <c r="H47" s="16" t="e">
        <f t="shared" si="0"/>
        <v>#DIV/0!</v>
      </c>
      <c r="I47" s="50" t="e">
        <f t="shared" si="1"/>
        <v>#DIV/0!</v>
      </c>
    </row>
    <row r="48" spans="1:9" ht="26.25" x14ac:dyDescent="0.25">
      <c r="A48" s="201"/>
      <c r="B48" s="29" t="s">
        <v>46</v>
      </c>
      <c r="C48" s="54">
        <f>SUM(C49:C51)</f>
        <v>10240.9</v>
      </c>
      <c r="D48" s="54">
        <f>SUM(D49:D51)</f>
        <v>29310.94</v>
      </c>
      <c r="E48" s="54">
        <f>SUM(E49:E51)</f>
        <v>17970.3</v>
      </c>
      <c r="F48" s="54">
        <f>SUM(F49:F51)</f>
        <v>19389.02</v>
      </c>
      <c r="G48" s="15">
        <f t="shared" si="2"/>
        <v>107.89480420471556</v>
      </c>
      <c r="H48" s="16">
        <f t="shared" si="0"/>
        <v>66.149430895085587</v>
      </c>
      <c r="I48" s="50">
        <f t="shared" si="1"/>
        <v>189.32925817066862</v>
      </c>
    </row>
    <row r="49" spans="1:9" x14ac:dyDescent="0.25">
      <c r="A49" s="201"/>
      <c r="B49" s="12" t="s">
        <v>122</v>
      </c>
      <c r="C49" s="13">
        <v>282.8</v>
      </c>
      <c r="D49" s="13">
        <v>0</v>
      </c>
      <c r="E49" s="13">
        <v>0</v>
      </c>
      <c r="F49" s="54">
        <v>0</v>
      </c>
      <c r="G49" s="15" t="e">
        <f t="shared" si="2"/>
        <v>#DIV/0!</v>
      </c>
      <c r="H49" s="16" t="e">
        <f t="shared" si="0"/>
        <v>#DIV/0!</v>
      </c>
      <c r="I49" s="50">
        <f t="shared" si="1"/>
        <v>0</v>
      </c>
    </row>
    <row r="50" spans="1:9" x14ac:dyDescent="0.25">
      <c r="A50" s="201"/>
      <c r="B50" s="12" t="s">
        <v>47</v>
      </c>
      <c r="C50" s="13">
        <v>0</v>
      </c>
      <c r="D50" s="13">
        <v>5464.94</v>
      </c>
      <c r="E50" s="13">
        <v>2655.2</v>
      </c>
      <c r="F50" s="119">
        <v>2964.54</v>
      </c>
      <c r="G50" s="15">
        <f t="shared" si="2"/>
        <v>111.65034648990661</v>
      </c>
      <c r="H50" s="16">
        <f t="shared" si="0"/>
        <v>54.246524207036131</v>
      </c>
      <c r="I50" s="50" t="e">
        <f t="shared" si="1"/>
        <v>#DIV/0!</v>
      </c>
    </row>
    <row r="51" spans="1:9" x14ac:dyDescent="0.25">
      <c r="A51" s="201"/>
      <c r="B51" s="12" t="s">
        <v>48</v>
      </c>
      <c r="C51" s="13">
        <v>9958.1</v>
      </c>
      <c r="D51" s="13">
        <v>23846</v>
      </c>
      <c r="E51" s="13">
        <v>15315.1</v>
      </c>
      <c r="F51" s="119">
        <v>16424.48</v>
      </c>
      <c r="G51" s="15">
        <f t="shared" si="2"/>
        <v>107.24370066143871</v>
      </c>
      <c r="H51" s="16">
        <f t="shared" si="0"/>
        <v>68.877295982554728</v>
      </c>
      <c r="I51" s="50">
        <f t="shared" si="1"/>
        <v>164.93588134282643</v>
      </c>
    </row>
    <row r="52" spans="1:9" x14ac:dyDescent="0.25">
      <c r="A52" s="201"/>
      <c r="B52" s="57" t="s">
        <v>49</v>
      </c>
      <c r="C52" s="54">
        <f>C48+C35</f>
        <v>10240.9</v>
      </c>
      <c r="D52" s="54">
        <f>D48+D35</f>
        <v>30960.94</v>
      </c>
      <c r="E52" s="54">
        <f>E48+E35</f>
        <v>19020.3</v>
      </c>
      <c r="F52" s="58">
        <f>F48+F35</f>
        <v>20964.02</v>
      </c>
      <c r="G52" s="15">
        <f t="shared" si="2"/>
        <v>110.21918686876653</v>
      </c>
      <c r="H52" s="16">
        <f t="shared" si="0"/>
        <v>67.711187063441884</v>
      </c>
      <c r="I52" s="50">
        <f t="shared" si="1"/>
        <v>204.70876583112815</v>
      </c>
    </row>
    <row r="53" spans="1:9" x14ac:dyDescent="0.25">
      <c r="A53" s="201"/>
      <c r="B53" s="53" t="s">
        <v>20</v>
      </c>
      <c r="C53" s="59">
        <f>C52/C7/12*1000</f>
        <v>1770.5567081604424</v>
      </c>
      <c r="D53" s="59">
        <f t="shared" ref="D53:F53" si="5">D52/D7/12*1000</f>
        <v>6308.2599837000816</v>
      </c>
      <c r="E53" s="59">
        <f t="shared" si="5"/>
        <v>3856.508515815085</v>
      </c>
      <c r="F53" s="59">
        <f t="shared" si="5"/>
        <v>4219.8107890499195</v>
      </c>
      <c r="G53" s="15">
        <f t="shared" si="2"/>
        <v>109.42049710884794</v>
      </c>
      <c r="H53" s="16">
        <f t="shared" si="0"/>
        <v>66.893419103738466</v>
      </c>
      <c r="I53" s="50">
        <f t="shared" si="1"/>
        <v>238.33242785169992</v>
      </c>
    </row>
    <row r="54" spans="1:9" x14ac:dyDescent="0.25">
      <c r="A54" s="201"/>
      <c r="B54" s="18" t="s">
        <v>50</v>
      </c>
      <c r="C54" s="60"/>
      <c r="D54" s="60">
        <v>10264.799999999999</v>
      </c>
      <c r="E54" s="60">
        <v>6156</v>
      </c>
      <c r="F54" s="61">
        <v>6251.3</v>
      </c>
      <c r="G54" s="15">
        <f>F54/E54*100</f>
        <v>101.54808317089019</v>
      </c>
      <c r="H54" s="16">
        <f>F54/D54*100</f>
        <v>60.90035850674149</v>
      </c>
      <c r="I54" s="50" t="e">
        <f>F54/C54*100</f>
        <v>#DIV/0!</v>
      </c>
    </row>
    <row r="55" spans="1:9" ht="15.75" thickBot="1" x14ac:dyDescent="0.3">
      <c r="A55" s="202"/>
      <c r="B55" s="62" t="s">
        <v>51</v>
      </c>
      <c r="C55" s="63"/>
      <c r="D55" s="63">
        <v>16639.641</v>
      </c>
      <c r="E55" s="63">
        <v>10789</v>
      </c>
      <c r="F55" s="64">
        <v>12100</v>
      </c>
      <c r="G55" s="23">
        <f>F55/E55*100</f>
        <v>112.1512651774956</v>
      </c>
      <c r="H55" s="24">
        <f>F55/D55*100</f>
        <v>72.717915007901908</v>
      </c>
      <c r="I55" s="41" t="e">
        <f>F55/C55*100</f>
        <v>#DIV/0!</v>
      </c>
    </row>
    <row r="56" spans="1:9" ht="26.25" x14ac:dyDescent="0.25">
      <c r="A56" s="185">
        <v>7</v>
      </c>
      <c r="B56" s="65" t="s">
        <v>52</v>
      </c>
      <c r="C56" s="66">
        <f>C52/C57</f>
        <v>640.05624999999998</v>
      </c>
      <c r="D56" s="66">
        <f>D52/D57</f>
        <v>332.9133333333333</v>
      </c>
      <c r="E56" s="66">
        <f>E52/E57</f>
        <v>206.74239130434782</v>
      </c>
      <c r="F56" s="67">
        <f>F52/F57</f>
        <v>225.41956989247313</v>
      </c>
      <c r="G56" s="9">
        <f t="shared" si="2"/>
        <v>109.03403432179056</v>
      </c>
      <c r="H56" s="10">
        <f t="shared" si="0"/>
        <v>67.711187063441884</v>
      </c>
      <c r="I56" s="43">
        <f t="shared" si="1"/>
        <v>35.218712401054304</v>
      </c>
    </row>
    <row r="57" spans="1:9" ht="27" thickBot="1" x14ac:dyDescent="0.3">
      <c r="A57" s="187"/>
      <c r="B57" s="68" t="s">
        <v>53</v>
      </c>
      <c r="C57" s="21">
        <v>16</v>
      </c>
      <c r="D57" s="21">
        <v>93</v>
      </c>
      <c r="E57" s="21">
        <v>92</v>
      </c>
      <c r="F57" s="21">
        <v>93</v>
      </c>
      <c r="G57" s="23">
        <f t="shared" si="2"/>
        <v>101.08695652173914</v>
      </c>
      <c r="H57" s="24">
        <f t="shared" si="0"/>
        <v>100</v>
      </c>
      <c r="I57" s="41">
        <f t="shared" si="1"/>
        <v>581.25</v>
      </c>
    </row>
    <row r="58" spans="1:9" x14ac:dyDescent="0.25">
      <c r="A58" s="185">
        <v>8</v>
      </c>
      <c r="B58" s="69" t="s">
        <v>54</v>
      </c>
      <c r="C58" s="6">
        <v>2712</v>
      </c>
      <c r="D58" s="6">
        <v>25540</v>
      </c>
      <c r="E58" s="6">
        <v>15655.5</v>
      </c>
      <c r="F58" s="6">
        <v>16987.2</v>
      </c>
      <c r="G58" s="9">
        <f t="shared" si="2"/>
        <v>108.50627574973653</v>
      </c>
      <c r="H58" s="10">
        <f t="shared" si="0"/>
        <v>66.512137823022712</v>
      </c>
      <c r="I58" s="43">
        <f t="shared" si="1"/>
        <v>626.37168141592929</v>
      </c>
    </row>
    <row r="59" spans="1:9" ht="15.75" thickBot="1" x14ac:dyDescent="0.3">
      <c r="A59" s="187"/>
      <c r="B59" s="39" t="s">
        <v>20</v>
      </c>
      <c r="C59" s="37">
        <f>C58/C7/12*1000</f>
        <v>468.8796680497926</v>
      </c>
      <c r="D59" s="37">
        <f t="shared" ref="D59:F59" si="6">D58/D7/12*1000</f>
        <v>5203.748981255093</v>
      </c>
      <c r="E59" s="37">
        <f t="shared" si="6"/>
        <v>3174.270072992701</v>
      </c>
      <c r="F59" s="37">
        <f t="shared" si="6"/>
        <v>3419.3236714975851</v>
      </c>
      <c r="G59" s="23">
        <f t="shared" si="2"/>
        <v>107.71999838923119</v>
      </c>
      <c r="H59" s="24">
        <f t="shared" si="0"/>
        <v>65.708851134338886</v>
      </c>
      <c r="I59" s="41">
        <f t="shared" si="1"/>
        <v>729.25398657603353</v>
      </c>
    </row>
    <row r="60" spans="1:9" x14ac:dyDescent="0.25">
      <c r="A60" s="185">
        <v>9</v>
      </c>
      <c r="B60" s="70" t="s">
        <v>55</v>
      </c>
      <c r="C60" s="47">
        <f>C62+C70+C71+C72+C73+C76+C77+C78+C79+C80+C81+C82</f>
        <v>4.7</v>
      </c>
      <c r="D60" s="47">
        <f>D62+D70+D71+D72+D73+D76+D77+D78+D79+D80+D81+D82</f>
        <v>8107.4</v>
      </c>
      <c r="E60" s="47">
        <f>E62+E70+E71+E72+E73+E76+E77+E78+E79+E80+E81+E82</f>
        <v>3867.0000000000005</v>
      </c>
      <c r="F60" s="71">
        <f>F62+F70+F71+F72+F73+F76+F77+F78+F79+F80+F81+F82</f>
        <v>4608.3</v>
      </c>
      <c r="G60" s="9">
        <f t="shared" si="2"/>
        <v>119.16989914662528</v>
      </c>
      <c r="H60" s="10">
        <f t="shared" si="0"/>
        <v>56.840664084663395</v>
      </c>
      <c r="I60" s="43">
        <f t="shared" si="1"/>
        <v>98048.936170212764</v>
      </c>
    </row>
    <row r="61" spans="1:9" x14ac:dyDescent="0.25">
      <c r="A61" s="186"/>
      <c r="B61" s="53" t="s">
        <v>20</v>
      </c>
      <c r="C61" s="59">
        <f>C60/C7*1000/12</f>
        <v>0.81258644536652846</v>
      </c>
      <c r="D61" s="59">
        <f t="shared" ref="D61:F61" si="7">D60/D7*1000/12</f>
        <v>1651.8744906275469</v>
      </c>
      <c r="E61" s="59">
        <f t="shared" si="7"/>
        <v>784.06326034063261</v>
      </c>
      <c r="F61" s="59">
        <f t="shared" si="7"/>
        <v>927.59661835748784</v>
      </c>
      <c r="G61" s="15">
        <f t="shared" si="2"/>
        <v>118.30634915280915</v>
      </c>
      <c r="H61" s="16">
        <f t="shared" si="0"/>
        <v>56.154182634365526</v>
      </c>
      <c r="I61" s="50">
        <f t="shared" si="1"/>
        <v>114153.59235275976</v>
      </c>
    </row>
    <row r="62" spans="1:9" x14ac:dyDescent="0.25">
      <c r="A62" s="186"/>
      <c r="B62" s="53" t="s">
        <v>56</v>
      </c>
      <c r="C62" s="54">
        <f>SUM(C63:C69)</f>
        <v>0</v>
      </c>
      <c r="D62" s="54">
        <f>SUM(D63:D69)</f>
        <v>605</v>
      </c>
      <c r="E62" s="54">
        <f>SUM(E63:E69)</f>
        <v>245</v>
      </c>
      <c r="F62" s="54">
        <f>SUM(F63:F69)</f>
        <v>340</v>
      </c>
      <c r="G62" s="15">
        <f t="shared" si="2"/>
        <v>138.77551020408163</v>
      </c>
      <c r="H62" s="16">
        <f t="shared" si="0"/>
        <v>56.198347107438018</v>
      </c>
      <c r="I62" s="50" t="e">
        <f t="shared" si="1"/>
        <v>#DIV/0!</v>
      </c>
    </row>
    <row r="63" spans="1:9" x14ac:dyDescent="0.25">
      <c r="A63" s="186"/>
      <c r="B63" s="12" t="s">
        <v>57</v>
      </c>
      <c r="C63" s="13"/>
      <c r="D63" s="13"/>
      <c r="E63" s="13"/>
      <c r="F63" s="13"/>
      <c r="G63" s="15" t="e">
        <f t="shared" si="2"/>
        <v>#DIV/0!</v>
      </c>
      <c r="H63" s="16" t="e">
        <f t="shared" si="0"/>
        <v>#DIV/0!</v>
      </c>
      <c r="I63" s="50" t="e">
        <f t="shared" si="1"/>
        <v>#DIV/0!</v>
      </c>
    </row>
    <row r="64" spans="1:9" x14ac:dyDescent="0.25">
      <c r="A64" s="186"/>
      <c r="B64" s="12" t="s">
        <v>58</v>
      </c>
      <c r="C64" s="13"/>
      <c r="D64" s="13">
        <v>605</v>
      </c>
      <c r="E64" s="13">
        <v>245</v>
      </c>
      <c r="F64" s="13">
        <v>340</v>
      </c>
      <c r="G64" s="15">
        <f t="shared" si="2"/>
        <v>138.77551020408163</v>
      </c>
      <c r="H64" s="16">
        <f t="shared" si="0"/>
        <v>56.198347107438018</v>
      </c>
      <c r="I64" s="50" t="e">
        <f t="shared" si="1"/>
        <v>#DIV/0!</v>
      </c>
    </row>
    <row r="65" spans="1:9" x14ac:dyDescent="0.25">
      <c r="A65" s="186"/>
      <c r="B65" s="12" t="s">
        <v>59</v>
      </c>
      <c r="C65" s="13"/>
      <c r="D65" s="13"/>
      <c r="E65" s="13"/>
      <c r="F65" s="13"/>
      <c r="G65" s="15" t="e">
        <f t="shared" si="2"/>
        <v>#DIV/0!</v>
      </c>
      <c r="H65" s="16" t="e">
        <f t="shared" si="0"/>
        <v>#DIV/0!</v>
      </c>
      <c r="I65" s="50" t="e">
        <f t="shared" si="1"/>
        <v>#DIV/0!</v>
      </c>
    </row>
    <row r="66" spans="1:9" x14ac:dyDescent="0.25">
      <c r="A66" s="186"/>
      <c r="B66" s="12" t="s">
        <v>60</v>
      </c>
      <c r="C66" s="13"/>
      <c r="D66" s="13"/>
      <c r="E66" s="13"/>
      <c r="F66" s="13"/>
      <c r="G66" s="15" t="e">
        <f t="shared" si="2"/>
        <v>#DIV/0!</v>
      </c>
      <c r="H66" s="16" t="e">
        <f t="shared" si="0"/>
        <v>#DIV/0!</v>
      </c>
      <c r="I66" s="50" t="e">
        <f t="shared" si="1"/>
        <v>#DIV/0!</v>
      </c>
    </row>
    <row r="67" spans="1:9" x14ac:dyDescent="0.25">
      <c r="A67" s="186"/>
      <c r="B67" s="12" t="s">
        <v>61</v>
      </c>
      <c r="C67" s="13"/>
      <c r="D67" s="13"/>
      <c r="E67" s="13"/>
      <c r="F67" s="13"/>
      <c r="G67" s="15" t="e">
        <f t="shared" si="2"/>
        <v>#DIV/0!</v>
      </c>
      <c r="H67" s="16" t="e">
        <f t="shared" si="0"/>
        <v>#DIV/0!</v>
      </c>
      <c r="I67" s="50" t="e">
        <f t="shared" si="1"/>
        <v>#DIV/0!</v>
      </c>
    </row>
    <row r="68" spans="1:9" x14ac:dyDescent="0.25">
      <c r="A68" s="186"/>
      <c r="B68" s="12" t="s">
        <v>62</v>
      </c>
      <c r="C68" s="13"/>
      <c r="D68" s="13"/>
      <c r="E68" s="13"/>
      <c r="F68" s="13"/>
      <c r="G68" s="15" t="e">
        <f t="shared" si="2"/>
        <v>#DIV/0!</v>
      </c>
      <c r="H68" s="16" t="e">
        <f t="shared" si="0"/>
        <v>#DIV/0!</v>
      </c>
      <c r="I68" s="50" t="e">
        <f t="shared" si="1"/>
        <v>#DIV/0!</v>
      </c>
    </row>
    <row r="69" spans="1:9" x14ac:dyDescent="0.25">
      <c r="A69" s="186"/>
      <c r="B69" s="12" t="s">
        <v>63</v>
      </c>
      <c r="C69" s="13"/>
      <c r="D69" s="13"/>
      <c r="E69" s="13"/>
      <c r="F69" s="13"/>
      <c r="G69" s="15" t="e">
        <f t="shared" si="2"/>
        <v>#DIV/0!</v>
      </c>
      <c r="H69" s="16" t="e">
        <f t="shared" si="0"/>
        <v>#DIV/0!</v>
      </c>
      <c r="I69" s="50" t="e">
        <f t="shared" si="1"/>
        <v>#DIV/0!</v>
      </c>
    </row>
    <row r="70" spans="1:9" x14ac:dyDescent="0.25">
      <c r="A70" s="186"/>
      <c r="B70" s="12" t="s">
        <v>64</v>
      </c>
      <c r="C70" s="13"/>
      <c r="D70" s="13"/>
      <c r="E70" s="13"/>
      <c r="F70" s="13"/>
      <c r="G70" s="15" t="e">
        <f t="shared" si="2"/>
        <v>#DIV/0!</v>
      </c>
      <c r="H70" s="16" t="e">
        <f t="shared" si="0"/>
        <v>#DIV/0!</v>
      </c>
      <c r="I70" s="50" t="e">
        <f t="shared" si="1"/>
        <v>#DIV/0!</v>
      </c>
    </row>
    <row r="71" spans="1:9" x14ac:dyDescent="0.25">
      <c r="A71" s="186"/>
      <c r="B71" s="12" t="s">
        <v>65</v>
      </c>
      <c r="C71" s="13">
        <v>4.7</v>
      </c>
      <c r="D71" s="13">
        <v>3412</v>
      </c>
      <c r="E71" s="13">
        <v>2099</v>
      </c>
      <c r="F71" s="72">
        <v>2544</v>
      </c>
      <c r="G71" s="15">
        <f t="shared" si="2"/>
        <v>121.20057170080992</v>
      </c>
      <c r="H71" s="16">
        <f t="shared" si="0"/>
        <v>74.560375146541617</v>
      </c>
      <c r="I71" s="50">
        <f t="shared" si="1"/>
        <v>54127.659574468074</v>
      </c>
    </row>
    <row r="72" spans="1:9" x14ac:dyDescent="0.25">
      <c r="A72" s="186"/>
      <c r="B72" s="12" t="s">
        <v>66</v>
      </c>
      <c r="C72" s="13"/>
      <c r="D72" s="13">
        <v>894</v>
      </c>
      <c r="E72" s="13">
        <v>480</v>
      </c>
      <c r="F72" s="72">
        <v>511</v>
      </c>
      <c r="G72" s="15">
        <f t="shared" si="2"/>
        <v>106.45833333333334</v>
      </c>
      <c r="H72" s="16">
        <f t="shared" si="0"/>
        <v>57.158836689038026</v>
      </c>
      <c r="I72" s="50" t="e">
        <f t="shared" si="1"/>
        <v>#DIV/0!</v>
      </c>
    </row>
    <row r="73" spans="1:9" x14ac:dyDescent="0.25">
      <c r="A73" s="186"/>
      <c r="B73" s="53" t="s">
        <v>67</v>
      </c>
      <c r="C73" s="54">
        <f>C74+C75</f>
        <v>0</v>
      </c>
      <c r="D73" s="54">
        <f>D74+D75</f>
        <v>2346</v>
      </c>
      <c r="E73" s="54">
        <f>E74+E75</f>
        <v>498.4</v>
      </c>
      <c r="F73" s="58">
        <f>F74+F75</f>
        <v>611.4</v>
      </c>
      <c r="G73" s="15">
        <f t="shared" si="2"/>
        <v>122.6725521669342</v>
      </c>
      <c r="H73" s="16">
        <f t="shared" si="0"/>
        <v>26.0613810741688</v>
      </c>
      <c r="I73" s="50" t="e">
        <f t="shared" si="1"/>
        <v>#DIV/0!</v>
      </c>
    </row>
    <row r="74" spans="1:9" x14ac:dyDescent="0.25">
      <c r="A74" s="186"/>
      <c r="B74" s="12" t="s">
        <v>68</v>
      </c>
      <c r="C74" s="13"/>
      <c r="D74" s="13">
        <v>2180</v>
      </c>
      <c r="E74" s="13">
        <v>344.4</v>
      </c>
      <c r="F74" s="13">
        <v>422.3</v>
      </c>
      <c r="G74" s="15">
        <f t="shared" si="2"/>
        <v>122.61904761904762</v>
      </c>
      <c r="H74" s="16">
        <f t="shared" si="0"/>
        <v>19.371559633027523</v>
      </c>
      <c r="I74" s="50" t="e">
        <f t="shared" si="1"/>
        <v>#DIV/0!</v>
      </c>
    </row>
    <row r="75" spans="1:9" x14ac:dyDescent="0.25">
      <c r="A75" s="186"/>
      <c r="B75" s="12" t="s">
        <v>69</v>
      </c>
      <c r="C75" s="13"/>
      <c r="D75" s="13">
        <v>166</v>
      </c>
      <c r="E75" s="13">
        <v>154</v>
      </c>
      <c r="F75" s="13">
        <v>189.1</v>
      </c>
      <c r="G75" s="15">
        <f t="shared" si="2"/>
        <v>122.79220779220779</v>
      </c>
      <c r="H75" s="16">
        <f t="shared" si="0"/>
        <v>113.9156626506024</v>
      </c>
      <c r="I75" s="50" t="e">
        <f t="shared" si="1"/>
        <v>#DIV/0!</v>
      </c>
    </row>
    <row r="76" spans="1:9" x14ac:dyDescent="0.25">
      <c r="A76" s="186"/>
      <c r="B76" s="12" t="s">
        <v>70</v>
      </c>
      <c r="C76" s="13"/>
      <c r="D76" s="13">
        <v>0</v>
      </c>
      <c r="E76" s="13">
        <v>7</v>
      </c>
      <c r="F76" s="13">
        <v>7.5</v>
      </c>
      <c r="G76" s="15">
        <f t="shared" si="2"/>
        <v>107.14285714285714</v>
      </c>
      <c r="H76" s="16" t="e">
        <f t="shared" si="0"/>
        <v>#DIV/0!</v>
      </c>
      <c r="I76" s="50" t="e">
        <f t="shared" si="1"/>
        <v>#DIV/0!</v>
      </c>
    </row>
    <row r="77" spans="1:9" x14ac:dyDescent="0.25">
      <c r="A77" s="186"/>
      <c r="B77" s="12" t="s">
        <v>71</v>
      </c>
      <c r="C77" s="13"/>
      <c r="D77" s="13">
        <v>17.3</v>
      </c>
      <c r="E77" s="13">
        <v>5.8</v>
      </c>
      <c r="F77" s="13">
        <v>6.9</v>
      </c>
      <c r="G77" s="15">
        <f t="shared" si="2"/>
        <v>118.96551724137932</v>
      </c>
      <c r="H77" s="16">
        <f t="shared" si="0"/>
        <v>39.884393063583815</v>
      </c>
      <c r="I77" s="50" t="e">
        <f t="shared" si="1"/>
        <v>#DIV/0!</v>
      </c>
    </row>
    <row r="78" spans="1:9" x14ac:dyDescent="0.25">
      <c r="A78" s="186"/>
      <c r="B78" s="12" t="s">
        <v>72</v>
      </c>
      <c r="C78" s="13"/>
      <c r="D78" s="13">
        <v>28.4</v>
      </c>
      <c r="E78" s="13">
        <v>16.5</v>
      </c>
      <c r="F78" s="13">
        <v>2.2000000000000002</v>
      </c>
      <c r="G78" s="15">
        <f t="shared" si="2"/>
        <v>13.333333333333334</v>
      </c>
      <c r="H78" s="16">
        <f t="shared" si="0"/>
        <v>7.7464788732394378</v>
      </c>
      <c r="I78" s="50" t="e">
        <f t="shared" si="1"/>
        <v>#DIV/0!</v>
      </c>
    </row>
    <row r="79" spans="1:9" x14ac:dyDescent="0.25">
      <c r="A79" s="186"/>
      <c r="B79" s="12" t="s">
        <v>73</v>
      </c>
      <c r="C79" s="13"/>
      <c r="D79" s="13">
        <v>125.7</v>
      </c>
      <c r="E79" s="13">
        <v>173.3</v>
      </c>
      <c r="F79" s="13">
        <v>173.3</v>
      </c>
      <c r="G79" s="15">
        <f t="shared" si="2"/>
        <v>100</v>
      </c>
      <c r="H79" s="16">
        <f t="shared" ref="H79:H123" si="8">F79/D79*100</f>
        <v>137.86793953858393</v>
      </c>
      <c r="I79" s="50" t="e">
        <f t="shared" ref="I79:I123" si="9">F79/C79*100</f>
        <v>#DIV/0!</v>
      </c>
    </row>
    <row r="80" spans="1:9" x14ac:dyDescent="0.25">
      <c r="A80" s="186"/>
      <c r="B80" s="12" t="s">
        <v>74</v>
      </c>
      <c r="C80" s="13"/>
      <c r="D80" s="13"/>
      <c r="E80" s="14"/>
      <c r="F80" s="13"/>
      <c r="G80" s="15" t="e">
        <f t="shared" ref="G80:G123" si="10">F80/E80*100</f>
        <v>#DIV/0!</v>
      </c>
      <c r="H80" s="16" t="e">
        <f t="shared" si="8"/>
        <v>#DIV/0!</v>
      </c>
      <c r="I80" s="50" t="e">
        <f t="shared" si="9"/>
        <v>#DIV/0!</v>
      </c>
    </row>
    <row r="81" spans="1:13" x14ac:dyDescent="0.25">
      <c r="A81" s="186"/>
      <c r="B81" s="12" t="s">
        <v>75</v>
      </c>
      <c r="C81" s="13"/>
      <c r="D81" s="13"/>
      <c r="E81" s="14"/>
      <c r="F81" s="13"/>
      <c r="G81" s="15" t="e">
        <f t="shared" si="10"/>
        <v>#DIV/0!</v>
      </c>
      <c r="H81" s="16" t="e">
        <f t="shared" si="8"/>
        <v>#DIV/0!</v>
      </c>
      <c r="I81" s="50" t="e">
        <f t="shared" si="9"/>
        <v>#DIV/0!</v>
      </c>
    </row>
    <row r="82" spans="1:13" ht="15.75" thickBot="1" x14ac:dyDescent="0.3">
      <c r="A82" s="187"/>
      <c r="B82" s="20" t="s">
        <v>76</v>
      </c>
      <c r="C82" s="21"/>
      <c r="D82" s="21">
        <v>679</v>
      </c>
      <c r="E82" s="21">
        <v>342</v>
      </c>
      <c r="F82" s="21">
        <v>412</v>
      </c>
      <c r="G82" s="23">
        <f t="shared" si="10"/>
        <v>120.46783625730994</v>
      </c>
      <c r="H82" s="24">
        <f t="shared" si="8"/>
        <v>60.677466863033871</v>
      </c>
      <c r="I82" s="41" t="e">
        <f t="shared" si="9"/>
        <v>#DIV/0!</v>
      </c>
    </row>
    <row r="83" spans="1:13" ht="26.25" x14ac:dyDescent="0.25">
      <c r="A83" s="197">
        <v>10</v>
      </c>
      <c r="B83" s="46" t="s">
        <v>77</v>
      </c>
      <c r="C83" s="47">
        <f>C84+C85</f>
        <v>0</v>
      </c>
      <c r="D83" s="47">
        <f>D84+D85</f>
        <v>4452</v>
      </c>
      <c r="E83" s="121">
        <f>E84+E85</f>
        <v>4500</v>
      </c>
      <c r="F83" s="73">
        <f>F84+F85</f>
        <v>4295.3</v>
      </c>
      <c r="G83" s="9">
        <f t="shared" si="10"/>
        <v>95.451111111111118</v>
      </c>
      <c r="H83" s="10">
        <f t="shared" si="8"/>
        <v>96.480233602875117</v>
      </c>
      <c r="I83" s="43" t="e">
        <f t="shared" si="9"/>
        <v>#DIV/0!</v>
      </c>
      <c r="J83" s="74"/>
    </row>
    <row r="84" spans="1:13" x14ac:dyDescent="0.25">
      <c r="A84" s="198"/>
      <c r="B84" s="12" t="s">
        <v>78</v>
      </c>
      <c r="C84" s="13"/>
      <c r="D84" s="76">
        <v>170</v>
      </c>
      <c r="E84" s="76">
        <v>500</v>
      </c>
      <c r="F84" s="122">
        <v>838.3</v>
      </c>
      <c r="G84" s="15">
        <f t="shared" si="10"/>
        <v>167.66</v>
      </c>
      <c r="H84" s="16">
        <f t="shared" si="8"/>
        <v>493.11764705882348</v>
      </c>
      <c r="I84" s="50" t="e">
        <f t="shared" si="9"/>
        <v>#DIV/0!</v>
      </c>
      <c r="J84" s="74"/>
    </row>
    <row r="85" spans="1:13" x14ac:dyDescent="0.25">
      <c r="A85" s="198"/>
      <c r="B85" s="75" t="s">
        <v>79</v>
      </c>
      <c r="C85" s="13"/>
      <c r="D85" s="76">
        <v>4282</v>
      </c>
      <c r="E85" s="76">
        <v>4000</v>
      </c>
      <c r="F85" s="76">
        <v>3457</v>
      </c>
      <c r="G85" s="15">
        <f t="shared" si="10"/>
        <v>86.424999999999997</v>
      </c>
      <c r="H85" s="16">
        <f t="shared" si="8"/>
        <v>80.733302195235865</v>
      </c>
      <c r="I85" s="50" t="e">
        <f t="shared" si="9"/>
        <v>#DIV/0!</v>
      </c>
      <c r="J85" s="74"/>
    </row>
    <row r="86" spans="1:13" ht="27" thickBot="1" x14ac:dyDescent="0.3">
      <c r="A86" s="199"/>
      <c r="B86" s="68" t="s">
        <v>80</v>
      </c>
      <c r="C86" s="21"/>
      <c r="D86" s="21">
        <v>0</v>
      </c>
      <c r="E86" s="21">
        <v>0</v>
      </c>
      <c r="F86" s="21">
        <v>0</v>
      </c>
      <c r="G86" s="23" t="e">
        <f t="shared" si="10"/>
        <v>#DIV/0!</v>
      </c>
      <c r="H86" s="24" t="e">
        <f t="shared" si="8"/>
        <v>#DIV/0!</v>
      </c>
      <c r="I86" s="41" t="e">
        <f t="shared" si="9"/>
        <v>#DIV/0!</v>
      </c>
      <c r="J86" s="74"/>
      <c r="M86" s="77"/>
    </row>
    <row r="87" spans="1:13" x14ac:dyDescent="0.25">
      <c r="A87" s="197">
        <v>11</v>
      </c>
      <c r="B87" s="26" t="s">
        <v>81</v>
      </c>
      <c r="C87" s="26"/>
      <c r="D87" s="26">
        <v>8043.28</v>
      </c>
      <c r="E87" s="26">
        <v>8043.28</v>
      </c>
      <c r="F87" s="26">
        <v>8043.28</v>
      </c>
      <c r="G87" s="9">
        <f t="shared" si="10"/>
        <v>100</v>
      </c>
      <c r="H87" s="10">
        <f t="shared" si="8"/>
        <v>100</v>
      </c>
      <c r="I87" s="43" t="e">
        <f t="shared" si="9"/>
        <v>#DIV/0!</v>
      </c>
      <c r="J87" s="74"/>
    </row>
    <row r="88" spans="1:13" ht="26.25" x14ac:dyDescent="0.25">
      <c r="A88" s="198"/>
      <c r="B88" s="29" t="s">
        <v>82</v>
      </c>
      <c r="C88" s="79">
        <f>C87/C7</f>
        <v>0</v>
      </c>
      <c r="D88" s="79">
        <f>D87/D7</f>
        <v>19.665721271393643</v>
      </c>
      <c r="E88" s="79">
        <f>E87/E7</f>
        <v>19.570024330900242</v>
      </c>
      <c r="F88" s="80">
        <f>F87/F7</f>
        <v>19.428212560386473</v>
      </c>
      <c r="G88" s="15">
        <f t="shared" si="10"/>
        <v>99.275362318840592</v>
      </c>
      <c r="H88" s="16">
        <f t="shared" si="8"/>
        <v>98.792270531400959</v>
      </c>
      <c r="I88" s="50" t="e">
        <f t="shared" si="9"/>
        <v>#DIV/0!</v>
      </c>
      <c r="J88" s="74"/>
    </row>
    <row r="89" spans="1:13" ht="39.75" thickBot="1" x14ac:dyDescent="0.3">
      <c r="A89" s="199"/>
      <c r="B89" s="44" t="s">
        <v>83</v>
      </c>
      <c r="C89" s="37" t="e">
        <f>C86/C87*100</f>
        <v>#DIV/0!</v>
      </c>
      <c r="D89" s="37">
        <f>D86/D87*100</f>
        <v>0</v>
      </c>
      <c r="E89" s="37">
        <f>E86/E87*100</f>
        <v>0</v>
      </c>
      <c r="F89" s="81">
        <f>F86/F87*100</f>
        <v>0</v>
      </c>
      <c r="G89" s="23" t="e">
        <f t="shared" si="10"/>
        <v>#DIV/0!</v>
      </c>
      <c r="H89" s="24" t="e">
        <f t="shared" si="8"/>
        <v>#DIV/0!</v>
      </c>
      <c r="I89" s="41" t="e">
        <f t="shared" si="9"/>
        <v>#DIV/0!</v>
      </c>
      <c r="J89" s="74"/>
    </row>
    <row r="90" spans="1:13" x14ac:dyDescent="0.25">
      <c r="A90" s="197">
        <v>12</v>
      </c>
      <c r="B90" s="42" t="s">
        <v>84</v>
      </c>
      <c r="C90" s="6">
        <v>12</v>
      </c>
      <c r="D90" s="6">
        <v>6</v>
      </c>
      <c r="E90" s="6">
        <v>12</v>
      </c>
      <c r="F90" s="38">
        <v>12</v>
      </c>
      <c r="G90" s="9">
        <f t="shared" si="10"/>
        <v>100</v>
      </c>
      <c r="H90" s="10">
        <f t="shared" si="8"/>
        <v>200</v>
      </c>
      <c r="I90" s="43">
        <f t="shared" si="9"/>
        <v>100</v>
      </c>
      <c r="J90" s="74"/>
    </row>
    <row r="91" spans="1:13" ht="27" thickBot="1" x14ac:dyDescent="0.3">
      <c r="A91" s="199"/>
      <c r="B91" s="44" t="s">
        <v>85</v>
      </c>
      <c r="C91" s="40">
        <f>C90*1000/C7</f>
        <v>24.896265560165975</v>
      </c>
      <c r="D91" s="40">
        <f>D90*1000/D7</f>
        <v>14.669926650366747</v>
      </c>
      <c r="E91" s="114">
        <f>E90*1000/E7</f>
        <v>29.197080291970803</v>
      </c>
      <c r="F91" s="114">
        <f>F90*1000/F7</f>
        <v>28.985507246376812</v>
      </c>
      <c r="G91" s="23">
        <f t="shared" si="10"/>
        <v>99.275362318840592</v>
      </c>
      <c r="H91" s="24">
        <f t="shared" si="8"/>
        <v>197.58454106280195</v>
      </c>
      <c r="I91" s="41">
        <f t="shared" si="9"/>
        <v>116.42512077294687</v>
      </c>
      <c r="J91" s="74"/>
    </row>
    <row r="92" spans="1:13" ht="26.25" x14ac:dyDescent="0.25">
      <c r="A92" s="197">
        <v>13</v>
      </c>
      <c r="B92" s="42" t="s">
        <v>86</v>
      </c>
      <c r="C92" s="6">
        <v>2</v>
      </c>
      <c r="D92" s="6">
        <v>10</v>
      </c>
      <c r="E92" s="6">
        <v>15</v>
      </c>
      <c r="F92" s="6">
        <v>15</v>
      </c>
      <c r="G92" s="9">
        <f t="shared" si="10"/>
        <v>100</v>
      </c>
      <c r="H92" s="10">
        <f t="shared" si="8"/>
        <v>150</v>
      </c>
      <c r="I92" s="43">
        <f t="shared" si="9"/>
        <v>750</v>
      </c>
      <c r="J92" s="74"/>
    </row>
    <row r="93" spans="1:13" ht="26.25" x14ac:dyDescent="0.25">
      <c r="A93" s="198"/>
      <c r="B93" s="52" t="s">
        <v>87</v>
      </c>
      <c r="C93" s="13">
        <v>0</v>
      </c>
      <c r="D93" s="13">
        <v>0</v>
      </c>
      <c r="E93" s="13">
        <v>0</v>
      </c>
      <c r="F93" s="13">
        <v>0</v>
      </c>
      <c r="G93" s="15" t="e">
        <f t="shared" si="10"/>
        <v>#DIV/0!</v>
      </c>
      <c r="H93" s="16" t="e">
        <f t="shared" si="8"/>
        <v>#DIV/0!</v>
      </c>
      <c r="I93" s="50" t="e">
        <f t="shared" si="9"/>
        <v>#DIV/0!</v>
      </c>
      <c r="J93" s="74"/>
    </row>
    <row r="94" spans="1:13" ht="39.75" thickBot="1" x14ac:dyDescent="0.3">
      <c r="A94" s="199"/>
      <c r="B94" s="44" t="s">
        <v>88</v>
      </c>
      <c r="C94" s="40">
        <f>(C92+C93)*10000/C7</f>
        <v>41.49377593360996</v>
      </c>
      <c r="D94" s="40">
        <f>(D92+D93)*10000/D7</f>
        <v>244.49877750611248</v>
      </c>
      <c r="E94" s="40">
        <f>(E92+E93)*10000/E7</f>
        <v>364.96350364963502</v>
      </c>
      <c r="F94" s="40">
        <f>(F92+F93)*10000/F7</f>
        <v>362.31884057971013</v>
      </c>
      <c r="G94" s="23">
        <f t="shared" si="10"/>
        <v>99.275362318840578</v>
      </c>
      <c r="H94" s="24">
        <f t="shared" si="8"/>
        <v>148.18840579710144</v>
      </c>
      <c r="I94" s="41">
        <f t="shared" si="9"/>
        <v>873.18840579710138</v>
      </c>
      <c r="J94" s="74"/>
    </row>
    <row r="95" spans="1:13" ht="50.25" customHeight="1" x14ac:dyDescent="0.25">
      <c r="A95" s="197">
        <v>14</v>
      </c>
      <c r="B95" s="42" t="s">
        <v>89</v>
      </c>
      <c r="C95" s="6">
        <v>0</v>
      </c>
      <c r="D95" s="6">
        <v>188</v>
      </c>
      <c r="E95" s="6">
        <v>387</v>
      </c>
      <c r="F95" s="6">
        <v>387</v>
      </c>
      <c r="G95" s="9">
        <f t="shared" si="10"/>
        <v>100</v>
      </c>
      <c r="H95" s="10">
        <f t="shared" si="8"/>
        <v>205.85106382978725</v>
      </c>
      <c r="I95" s="43" t="e">
        <f t="shared" si="9"/>
        <v>#DIV/0!</v>
      </c>
      <c r="J95" s="74"/>
    </row>
    <row r="96" spans="1:13" ht="39.75" thickBot="1" x14ac:dyDescent="0.3">
      <c r="A96" s="199"/>
      <c r="B96" s="44" t="s">
        <v>90</v>
      </c>
      <c r="C96" s="82">
        <f>C95/C7*100</f>
        <v>0</v>
      </c>
      <c r="D96" s="114">
        <f>D95/D7*100</f>
        <v>45.965770171149146</v>
      </c>
      <c r="E96" s="37">
        <f>E95/E7*100</f>
        <v>94.160583941605836</v>
      </c>
      <c r="F96" s="37">
        <f>F95/F7*100</f>
        <v>93.478260869565219</v>
      </c>
      <c r="G96" s="23">
        <f t="shared" si="10"/>
        <v>99.275362318840592</v>
      </c>
      <c r="H96" s="24">
        <f t="shared" si="8"/>
        <v>203.3649398704903</v>
      </c>
      <c r="I96" s="41" t="e">
        <f t="shared" si="9"/>
        <v>#DIV/0!</v>
      </c>
      <c r="J96" s="74"/>
    </row>
    <row r="97" spans="1:10" x14ac:dyDescent="0.25">
      <c r="A97" s="197">
        <v>15</v>
      </c>
      <c r="B97" s="26" t="s">
        <v>91</v>
      </c>
      <c r="C97" s="6">
        <v>0</v>
      </c>
      <c r="D97" s="38">
        <v>13</v>
      </c>
      <c r="E97" s="38">
        <v>10</v>
      </c>
      <c r="F97" s="38">
        <v>11</v>
      </c>
      <c r="G97" s="9">
        <f t="shared" si="10"/>
        <v>110.00000000000001</v>
      </c>
      <c r="H97" s="10">
        <f t="shared" si="8"/>
        <v>84.615384615384613</v>
      </c>
      <c r="I97" s="43" t="e">
        <f t="shared" si="9"/>
        <v>#DIV/0!</v>
      </c>
      <c r="J97" s="74"/>
    </row>
    <row r="98" spans="1:10" x14ac:dyDescent="0.25">
      <c r="A98" s="198"/>
      <c r="B98" s="12" t="s">
        <v>92</v>
      </c>
      <c r="C98" s="13">
        <v>0</v>
      </c>
      <c r="D98" s="84">
        <v>11</v>
      </c>
      <c r="E98" s="84">
        <v>10</v>
      </c>
      <c r="F98" s="84">
        <v>5</v>
      </c>
      <c r="G98" s="15">
        <f t="shared" si="10"/>
        <v>50</v>
      </c>
      <c r="H98" s="16">
        <f t="shared" si="8"/>
        <v>45.454545454545453</v>
      </c>
      <c r="I98" s="50" t="e">
        <f t="shared" si="9"/>
        <v>#DIV/0!</v>
      </c>
      <c r="J98" s="74"/>
    </row>
    <row r="99" spans="1:10" x14ac:dyDescent="0.25">
      <c r="A99" s="198"/>
      <c r="B99" s="53" t="s">
        <v>93</v>
      </c>
      <c r="C99" s="30" t="e">
        <f>C98/C97</f>
        <v>#DIV/0!</v>
      </c>
      <c r="D99" s="30">
        <f>D98/D97</f>
        <v>0.84615384615384615</v>
      </c>
      <c r="E99" s="30">
        <f>E98/E97</f>
        <v>1</v>
      </c>
      <c r="F99" s="30">
        <f>F98/F97</f>
        <v>0.45454545454545453</v>
      </c>
      <c r="G99" s="15">
        <f t="shared" si="10"/>
        <v>45.454545454545453</v>
      </c>
      <c r="H99" s="16">
        <f t="shared" si="8"/>
        <v>53.719008264462808</v>
      </c>
      <c r="I99" s="50" t="e">
        <f t="shared" si="9"/>
        <v>#DIV/0!</v>
      </c>
      <c r="J99" s="74"/>
    </row>
    <row r="100" spans="1:10" ht="26.25" x14ac:dyDescent="0.25">
      <c r="A100" s="198"/>
      <c r="B100" s="52" t="s">
        <v>94</v>
      </c>
      <c r="C100" s="13">
        <v>0</v>
      </c>
      <c r="D100" s="13">
        <v>1</v>
      </c>
      <c r="E100" s="84">
        <v>0</v>
      </c>
      <c r="F100" s="84">
        <v>0</v>
      </c>
      <c r="G100" s="15" t="e">
        <f t="shared" si="10"/>
        <v>#DIV/0!</v>
      </c>
      <c r="H100" s="16">
        <f t="shared" si="8"/>
        <v>0</v>
      </c>
      <c r="I100" s="50" t="e">
        <f t="shared" si="9"/>
        <v>#DIV/0!</v>
      </c>
      <c r="J100" s="74"/>
    </row>
    <row r="101" spans="1:10" ht="26.25" x14ac:dyDescent="0.25">
      <c r="A101" s="198"/>
      <c r="B101" s="29" t="s">
        <v>95</v>
      </c>
      <c r="C101" s="30" t="e">
        <f>C100/C97</f>
        <v>#DIV/0!</v>
      </c>
      <c r="D101" s="30">
        <f>D100/D97</f>
        <v>7.6923076923076927E-2</v>
      </c>
      <c r="E101" s="30">
        <f>E100/E97</f>
        <v>0</v>
      </c>
      <c r="F101" s="30">
        <f>F100/F97</f>
        <v>0</v>
      </c>
      <c r="G101" s="15" t="e">
        <f t="shared" si="10"/>
        <v>#DIV/0!</v>
      </c>
      <c r="H101" s="16">
        <f t="shared" si="8"/>
        <v>0</v>
      </c>
      <c r="I101" s="50" t="e">
        <f t="shared" si="9"/>
        <v>#DIV/0!</v>
      </c>
      <c r="J101" s="74"/>
    </row>
    <row r="102" spans="1:10" ht="26.25" x14ac:dyDescent="0.25">
      <c r="A102" s="198"/>
      <c r="B102" s="85" t="s">
        <v>96</v>
      </c>
      <c r="C102" s="86">
        <f>C97*100000/C7</f>
        <v>0</v>
      </c>
      <c r="D102" s="86">
        <f>D97*100000/D7</f>
        <v>3178.484107579462</v>
      </c>
      <c r="E102" s="86">
        <f>E97*100000/E7</f>
        <v>2433.0900243309002</v>
      </c>
      <c r="F102" s="86">
        <f>F97*100000/F7</f>
        <v>2657.0048309178742</v>
      </c>
      <c r="G102" s="15">
        <f t="shared" si="10"/>
        <v>109.20289855072463</v>
      </c>
      <c r="H102" s="16">
        <f t="shared" si="8"/>
        <v>83.593459680416188</v>
      </c>
      <c r="I102" s="50" t="e">
        <f t="shared" si="9"/>
        <v>#DIV/0!</v>
      </c>
      <c r="J102" s="74"/>
    </row>
    <row r="103" spans="1:10" ht="15.75" thickBot="1" x14ac:dyDescent="0.3">
      <c r="A103" s="199"/>
      <c r="B103" s="20" t="s">
        <v>97</v>
      </c>
      <c r="C103" s="21">
        <v>0</v>
      </c>
      <c r="D103" s="21">
        <v>8</v>
      </c>
      <c r="E103" s="87">
        <v>0</v>
      </c>
      <c r="F103" s="87">
        <v>6</v>
      </c>
      <c r="G103" s="23" t="e">
        <f t="shared" si="10"/>
        <v>#DIV/0!</v>
      </c>
      <c r="H103" s="24">
        <f t="shared" si="8"/>
        <v>75</v>
      </c>
      <c r="I103" s="41" t="e">
        <f t="shared" si="9"/>
        <v>#DIV/0!</v>
      </c>
      <c r="J103" s="74"/>
    </row>
    <row r="104" spans="1:10" ht="27" thickBot="1" x14ac:dyDescent="0.3">
      <c r="A104" s="88">
        <v>16</v>
      </c>
      <c r="B104" s="89" t="s">
        <v>98</v>
      </c>
      <c r="C104" s="90">
        <v>35.4</v>
      </c>
      <c r="D104" s="90">
        <v>310.89999999999998</v>
      </c>
      <c r="E104" s="90">
        <v>392.93</v>
      </c>
      <c r="F104" s="90">
        <v>416.73</v>
      </c>
      <c r="G104" s="91">
        <f t="shared" si="10"/>
        <v>106.05705850914921</v>
      </c>
      <c r="H104" s="92">
        <f t="shared" si="8"/>
        <v>134.03988420714057</v>
      </c>
      <c r="I104" s="93">
        <f t="shared" si="9"/>
        <v>1177.2033898305085</v>
      </c>
      <c r="J104" s="74"/>
    </row>
    <row r="105" spans="1:10" ht="26.25" x14ac:dyDescent="0.25">
      <c r="A105" s="197">
        <v>17</v>
      </c>
      <c r="B105" s="42" t="s">
        <v>99</v>
      </c>
      <c r="C105" s="6"/>
      <c r="D105" s="6">
        <v>1062.2</v>
      </c>
      <c r="E105" s="6">
        <v>1554</v>
      </c>
      <c r="F105" s="6">
        <v>1515.8</v>
      </c>
      <c r="G105" s="9">
        <f t="shared" si="10"/>
        <v>97.541827541827544</v>
      </c>
      <c r="H105" s="10">
        <f t="shared" si="8"/>
        <v>142.70382225569571</v>
      </c>
      <c r="I105" s="43" t="e">
        <f t="shared" si="9"/>
        <v>#DIV/0!</v>
      </c>
      <c r="J105" s="74"/>
    </row>
    <row r="106" spans="1:10" ht="39" x14ac:dyDescent="0.25">
      <c r="A106" s="198"/>
      <c r="B106" s="52" t="s">
        <v>100</v>
      </c>
      <c r="C106" s="13">
        <v>0</v>
      </c>
      <c r="D106" s="13">
        <v>0</v>
      </c>
      <c r="E106" s="13">
        <v>0</v>
      </c>
      <c r="F106" s="13">
        <v>0</v>
      </c>
      <c r="G106" s="15" t="e">
        <f t="shared" si="10"/>
        <v>#DIV/0!</v>
      </c>
      <c r="H106" s="16" t="e">
        <f t="shared" si="8"/>
        <v>#DIV/0!</v>
      </c>
      <c r="I106" s="50" t="e">
        <f t="shared" si="9"/>
        <v>#DIV/0!</v>
      </c>
      <c r="J106" s="74"/>
    </row>
    <row r="107" spans="1:10" ht="39.75" thickBot="1" x14ac:dyDescent="0.3">
      <c r="A107" s="199"/>
      <c r="B107" s="44" t="s">
        <v>101</v>
      </c>
      <c r="C107" s="33" t="e">
        <f>C106/C105</f>
        <v>#DIV/0!</v>
      </c>
      <c r="D107" s="33">
        <f>D106/D105</f>
        <v>0</v>
      </c>
      <c r="E107" s="33">
        <f>E106/E105</f>
        <v>0</v>
      </c>
      <c r="F107" s="33">
        <f>F106/F105</f>
        <v>0</v>
      </c>
      <c r="G107" s="23" t="e">
        <f t="shared" si="10"/>
        <v>#DIV/0!</v>
      </c>
      <c r="H107" s="24" t="e">
        <f t="shared" si="8"/>
        <v>#DIV/0!</v>
      </c>
      <c r="I107" s="41" t="e">
        <f t="shared" si="9"/>
        <v>#DIV/0!</v>
      </c>
      <c r="J107" s="74"/>
    </row>
    <row r="108" spans="1:10" ht="39" x14ac:dyDescent="0.25">
      <c r="A108" s="197">
        <v>18</v>
      </c>
      <c r="B108" s="42" t="s">
        <v>102</v>
      </c>
      <c r="C108" s="6">
        <v>482</v>
      </c>
      <c r="D108" s="35">
        <v>409</v>
      </c>
      <c r="E108" s="35">
        <v>411</v>
      </c>
      <c r="F108" s="155">
        <v>414</v>
      </c>
      <c r="G108" s="9">
        <f t="shared" si="10"/>
        <v>100.72992700729928</v>
      </c>
      <c r="H108" s="10">
        <f t="shared" si="8"/>
        <v>101.22249388753055</v>
      </c>
      <c r="I108" s="43">
        <f t="shared" si="9"/>
        <v>85.892116182572607</v>
      </c>
      <c r="J108" s="74">
        <v>100</v>
      </c>
    </row>
    <row r="109" spans="1:10" ht="52.5" thickBot="1" x14ac:dyDescent="0.3">
      <c r="A109" s="199"/>
      <c r="B109" s="44" t="s">
        <v>103</v>
      </c>
      <c r="C109" s="94">
        <f>C108/C7</f>
        <v>1</v>
      </c>
      <c r="D109" s="94">
        <v>0.2</v>
      </c>
      <c r="E109" s="94">
        <f>E108/E7</f>
        <v>1</v>
      </c>
      <c r="F109" s="95">
        <f>F108/F7</f>
        <v>1</v>
      </c>
      <c r="G109" s="23">
        <f t="shared" si="10"/>
        <v>100</v>
      </c>
      <c r="H109" s="24">
        <f t="shared" si="8"/>
        <v>500</v>
      </c>
      <c r="I109" s="41">
        <f t="shared" si="9"/>
        <v>100</v>
      </c>
      <c r="J109" s="74"/>
    </row>
    <row r="110" spans="1:10" ht="39" x14ac:dyDescent="0.25">
      <c r="A110" s="197">
        <v>19</v>
      </c>
      <c r="B110" s="42" t="s">
        <v>104</v>
      </c>
      <c r="C110" s="6">
        <v>6.15</v>
      </c>
      <c r="D110" s="6">
        <v>6.15</v>
      </c>
      <c r="E110" s="6">
        <v>6.15</v>
      </c>
      <c r="F110" s="6">
        <v>6.15</v>
      </c>
      <c r="G110" s="9">
        <f t="shared" si="10"/>
        <v>100</v>
      </c>
      <c r="H110" s="10">
        <f t="shared" si="8"/>
        <v>100</v>
      </c>
      <c r="I110" s="43">
        <f t="shared" si="9"/>
        <v>100</v>
      </c>
      <c r="J110" s="74"/>
    </row>
    <row r="111" spans="1:10" ht="51.75" x14ac:dyDescent="0.25">
      <c r="A111" s="198"/>
      <c r="B111" s="52" t="s">
        <v>105</v>
      </c>
      <c r="C111" s="13">
        <v>5.6</v>
      </c>
      <c r="D111" s="13">
        <v>5.6</v>
      </c>
      <c r="E111" s="13">
        <v>5.6</v>
      </c>
      <c r="F111" s="13">
        <v>5.6</v>
      </c>
      <c r="G111" s="15">
        <f t="shared" si="10"/>
        <v>100</v>
      </c>
      <c r="H111" s="16">
        <f t="shared" si="8"/>
        <v>100</v>
      </c>
      <c r="I111" s="50">
        <f t="shared" si="9"/>
        <v>100</v>
      </c>
      <c r="J111" s="74"/>
    </row>
    <row r="112" spans="1:10" ht="78" thickBot="1" x14ac:dyDescent="0.3">
      <c r="A112" s="199"/>
      <c r="B112" s="44" t="s">
        <v>106</v>
      </c>
      <c r="C112" s="94">
        <f>C111/C110</f>
        <v>0.91056910569105676</v>
      </c>
      <c r="D112" s="94">
        <f>D111/D110</f>
        <v>0.91056910569105676</v>
      </c>
      <c r="E112" s="94">
        <f>E111/E110</f>
        <v>0.91056910569105676</v>
      </c>
      <c r="F112" s="94">
        <f>F111/F110</f>
        <v>0.91056910569105676</v>
      </c>
      <c r="G112" s="23">
        <f t="shared" si="10"/>
        <v>100</v>
      </c>
      <c r="H112" s="24">
        <f t="shared" si="8"/>
        <v>100</v>
      </c>
      <c r="I112" s="41">
        <f t="shared" si="9"/>
        <v>100</v>
      </c>
      <c r="J112" s="74"/>
    </row>
    <row r="113" spans="1:10" x14ac:dyDescent="0.25">
      <c r="A113" s="197">
        <v>20</v>
      </c>
      <c r="B113" s="42" t="s">
        <v>107</v>
      </c>
      <c r="C113" s="6">
        <v>26300</v>
      </c>
      <c r="D113" s="6">
        <v>26300</v>
      </c>
      <c r="E113" s="6">
        <v>26300</v>
      </c>
      <c r="F113" s="6">
        <v>26300</v>
      </c>
      <c r="G113" s="9">
        <f t="shared" si="10"/>
        <v>100</v>
      </c>
      <c r="H113" s="10">
        <f t="shared" si="8"/>
        <v>100</v>
      </c>
      <c r="I113" s="43">
        <f t="shared" si="9"/>
        <v>100</v>
      </c>
      <c r="J113" s="74"/>
    </row>
    <row r="114" spans="1:10" ht="39" x14ac:dyDescent="0.25">
      <c r="A114" s="198"/>
      <c r="B114" s="52" t="s">
        <v>108</v>
      </c>
      <c r="C114" s="13">
        <v>1510</v>
      </c>
      <c r="D114" s="13">
        <v>2070</v>
      </c>
      <c r="E114" s="13">
        <v>2070</v>
      </c>
      <c r="F114" s="13">
        <v>2070</v>
      </c>
      <c r="G114" s="15">
        <f t="shared" si="10"/>
        <v>100</v>
      </c>
      <c r="H114" s="16">
        <f t="shared" si="8"/>
        <v>100</v>
      </c>
      <c r="I114" s="50">
        <f t="shared" si="9"/>
        <v>137.08609271523179</v>
      </c>
      <c r="J114" s="74"/>
    </row>
    <row r="115" spans="1:10" ht="52.5" thickBot="1" x14ac:dyDescent="0.3">
      <c r="A115" s="199"/>
      <c r="B115" s="44" t="s">
        <v>109</v>
      </c>
      <c r="C115" s="94">
        <f>C114/C113</f>
        <v>5.741444866920152E-2</v>
      </c>
      <c r="D115" s="94">
        <f>D114/D113</f>
        <v>7.8707224334600756E-2</v>
      </c>
      <c r="E115" s="94">
        <f>E114/E113</f>
        <v>7.8707224334600756E-2</v>
      </c>
      <c r="F115" s="94">
        <f>F114/F113</f>
        <v>7.8707224334600756E-2</v>
      </c>
      <c r="G115" s="23">
        <f t="shared" si="10"/>
        <v>100</v>
      </c>
      <c r="H115" s="24">
        <f t="shared" si="8"/>
        <v>100</v>
      </c>
      <c r="I115" s="41">
        <f t="shared" si="9"/>
        <v>137.08609271523179</v>
      </c>
      <c r="J115" s="74"/>
    </row>
    <row r="116" spans="1:10" ht="39" x14ac:dyDescent="0.25">
      <c r="A116" s="197">
        <v>21</v>
      </c>
      <c r="B116" s="42" t="s">
        <v>110</v>
      </c>
      <c r="C116" s="6">
        <v>20</v>
      </c>
      <c r="D116" s="106">
        <v>19</v>
      </c>
      <c r="E116" s="6">
        <v>21</v>
      </c>
      <c r="F116" s="6">
        <v>21</v>
      </c>
      <c r="G116" s="9">
        <f t="shared" si="10"/>
        <v>100</v>
      </c>
      <c r="H116" s="10">
        <f t="shared" si="8"/>
        <v>110.5263157894737</v>
      </c>
      <c r="I116" s="43">
        <f t="shared" si="9"/>
        <v>105</v>
      </c>
      <c r="J116" s="74"/>
    </row>
    <row r="117" spans="1:10" x14ac:dyDescent="0.25">
      <c r="A117" s="198"/>
      <c r="B117" s="52" t="s">
        <v>111</v>
      </c>
      <c r="C117" s="13">
        <v>0</v>
      </c>
      <c r="D117" s="13">
        <v>15</v>
      </c>
      <c r="E117" s="13">
        <v>21</v>
      </c>
      <c r="F117" s="13">
        <v>21</v>
      </c>
      <c r="G117" s="15">
        <f t="shared" si="10"/>
        <v>100</v>
      </c>
      <c r="H117" s="16">
        <f t="shared" si="8"/>
        <v>140</v>
      </c>
      <c r="I117" s="50" t="e">
        <f t="shared" si="9"/>
        <v>#DIV/0!</v>
      </c>
      <c r="J117" s="74"/>
    </row>
    <row r="118" spans="1:10" ht="27" thickBot="1" x14ac:dyDescent="0.3">
      <c r="A118" s="199"/>
      <c r="B118" s="44" t="s">
        <v>112</v>
      </c>
      <c r="C118" s="94">
        <f>C117/C116</f>
        <v>0</v>
      </c>
      <c r="D118" s="94">
        <f>D117/D116</f>
        <v>0.78947368421052633</v>
      </c>
      <c r="E118" s="94">
        <f>E117/E116</f>
        <v>1</v>
      </c>
      <c r="F118" s="94">
        <f>F117/F116</f>
        <v>1</v>
      </c>
      <c r="G118" s="23">
        <f t="shared" si="10"/>
        <v>100</v>
      </c>
      <c r="H118" s="24">
        <f t="shared" si="8"/>
        <v>126.66666666666666</v>
      </c>
      <c r="I118" s="41" t="e">
        <f t="shared" si="9"/>
        <v>#DIV/0!</v>
      </c>
      <c r="J118" s="74"/>
    </row>
    <row r="119" spans="1:10" ht="39" x14ac:dyDescent="0.25">
      <c r="A119" s="197">
        <v>22</v>
      </c>
      <c r="B119" s="42" t="s">
        <v>113</v>
      </c>
      <c r="C119" s="6">
        <v>9227</v>
      </c>
      <c r="D119" s="35">
        <v>4694</v>
      </c>
      <c r="E119" s="6">
        <v>4298</v>
      </c>
      <c r="F119" s="35">
        <v>5339</v>
      </c>
      <c r="G119" s="9">
        <f t="shared" si="10"/>
        <v>124.22056770590973</v>
      </c>
      <c r="H119" s="10">
        <f t="shared" si="8"/>
        <v>113.74094588836815</v>
      </c>
      <c r="I119" s="43">
        <f t="shared" si="9"/>
        <v>57.862793974206141</v>
      </c>
      <c r="J119" s="74"/>
    </row>
    <row r="120" spans="1:10" ht="39" x14ac:dyDescent="0.25">
      <c r="A120" s="198"/>
      <c r="B120" s="52" t="s">
        <v>114</v>
      </c>
      <c r="C120" s="13">
        <v>152</v>
      </c>
      <c r="D120" s="96">
        <v>0</v>
      </c>
      <c r="E120" s="13">
        <v>726</v>
      </c>
      <c r="F120" s="96">
        <v>720</v>
      </c>
      <c r="G120" s="15">
        <f t="shared" si="10"/>
        <v>99.173553719008268</v>
      </c>
      <c r="H120" s="16" t="e">
        <f t="shared" si="8"/>
        <v>#DIV/0!</v>
      </c>
      <c r="I120" s="50">
        <f t="shared" si="9"/>
        <v>473.68421052631572</v>
      </c>
      <c r="J120" s="74"/>
    </row>
    <row r="121" spans="1:10" ht="39.75" thickBot="1" x14ac:dyDescent="0.3">
      <c r="A121" s="199"/>
      <c r="B121" s="44" t="s">
        <v>115</v>
      </c>
      <c r="C121" s="94">
        <f>C120/C7</f>
        <v>0.31535269709543567</v>
      </c>
      <c r="D121" s="94">
        <f>D120/D7</f>
        <v>0</v>
      </c>
      <c r="E121" s="94">
        <f>E120/E7</f>
        <v>1.7664233576642336</v>
      </c>
      <c r="F121" s="94">
        <f>F120/F7</f>
        <v>1.7391304347826086</v>
      </c>
      <c r="G121" s="23">
        <f t="shared" si="10"/>
        <v>98.454904779015436</v>
      </c>
      <c r="H121" s="24" t="e">
        <f t="shared" si="8"/>
        <v>#DIV/0!</v>
      </c>
      <c r="I121" s="41">
        <f t="shared" si="9"/>
        <v>551.48741418764303</v>
      </c>
      <c r="J121" s="74"/>
    </row>
    <row r="122" spans="1:10" ht="39" x14ac:dyDescent="0.25">
      <c r="A122" s="197">
        <v>23</v>
      </c>
      <c r="B122" s="42" t="s">
        <v>116</v>
      </c>
      <c r="C122" s="6">
        <v>54</v>
      </c>
      <c r="D122" s="6">
        <v>94</v>
      </c>
      <c r="E122" s="6">
        <v>94</v>
      </c>
      <c r="F122" s="6">
        <v>94</v>
      </c>
      <c r="G122" s="9">
        <f t="shared" si="10"/>
        <v>100</v>
      </c>
      <c r="H122" s="10">
        <f t="shared" si="8"/>
        <v>100</v>
      </c>
      <c r="I122" s="43">
        <f t="shared" si="9"/>
        <v>174.07407407407408</v>
      </c>
      <c r="J122" s="74"/>
    </row>
    <row r="123" spans="1:10" ht="39.75" thickBot="1" x14ac:dyDescent="0.3">
      <c r="A123" s="199"/>
      <c r="B123" s="44" t="s">
        <v>117</v>
      </c>
      <c r="C123" s="94">
        <f>C122/C7</f>
        <v>0.11203319502074689</v>
      </c>
      <c r="D123" s="94">
        <f>D122/D7</f>
        <v>0.22982885085574573</v>
      </c>
      <c r="E123" s="94">
        <f>E122/E7</f>
        <v>0.22871046228710462</v>
      </c>
      <c r="F123" s="94">
        <f>F122/F7</f>
        <v>0.22705314009661837</v>
      </c>
      <c r="G123" s="23">
        <f t="shared" si="10"/>
        <v>99.275362318840592</v>
      </c>
      <c r="H123" s="24">
        <f t="shared" si="8"/>
        <v>98.792270531400973</v>
      </c>
      <c r="I123" s="41">
        <f t="shared" si="9"/>
        <v>202.6659509751297</v>
      </c>
      <c r="J123" s="74"/>
    </row>
    <row r="124" spans="1:10" x14ac:dyDescent="0.25">
      <c r="A124" s="97"/>
      <c r="B124" s="97"/>
      <c r="C124" s="98"/>
      <c r="D124" s="98"/>
      <c r="E124" s="99"/>
      <c r="F124" s="98"/>
      <c r="G124" s="98"/>
      <c r="H124" s="98"/>
      <c r="I124" s="98"/>
      <c r="J124" s="74"/>
    </row>
    <row r="125" spans="1:10" x14ac:dyDescent="0.25">
      <c r="A125" s="97"/>
      <c r="B125" s="97" t="s">
        <v>157</v>
      </c>
      <c r="C125" s="98"/>
      <c r="D125" s="98"/>
      <c r="E125" s="98"/>
      <c r="F125" s="98"/>
      <c r="G125" s="98"/>
      <c r="H125" s="98"/>
      <c r="I125" s="98"/>
      <c r="J125" s="74"/>
    </row>
    <row r="126" spans="1:10" x14ac:dyDescent="0.25">
      <c r="A126" s="97"/>
      <c r="B126" s="97" t="s">
        <v>119</v>
      </c>
      <c r="C126" s="98"/>
      <c r="D126" s="98"/>
      <c r="E126" s="98"/>
      <c r="F126" s="98"/>
      <c r="G126" s="98"/>
      <c r="H126" s="98"/>
      <c r="I126" s="98"/>
      <c r="J126" s="74"/>
    </row>
    <row r="127" spans="1:10" x14ac:dyDescent="0.25">
      <c r="A127" s="97"/>
      <c r="B127" s="97"/>
      <c r="C127" s="98"/>
      <c r="D127" s="98"/>
      <c r="E127" s="100"/>
      <c r="F127" s="100"/>
      <c r="G127" s="98"/>
      <c r="H127" s="98"/>
      <c r="I127" s="98"/>
      <c r="J127" s="74"/>
    </row>
    <row r="128" spans="1:10" x14ac:dyDescent="0.25">
      <c r="A128" s="97"/>
      <c r="B128" s="97"/>
      <c r="C128" s="98"/>
      <c r="D128" s="98"/>
      <c r="E128" s="98"/>
      <c r="F128" s="98"/>
      <c r="G128" s="98"/>
      <c r="H128" s="98"/>
      <c r="I128" s="98"/>
      <c r="J128" s="74"/>
    </row>
    <row r="129" spans="1:10" x14ac:dyDescent="0.25">
      <c r="A129" s="97"/>
      <c r="B129" s="97"/>
      <c r="C129" s="98"/>
      <c r="D129" s="98"/>
      <c r="E129" s="98"/>
      <c r="F129" s="98"/>
      <c r="G129" s="98"/>
      <c r="H129" s="98"/>
      <c r="I129" s="98"/>
      <c r="J129" s="74"/>
    </row>
    <row r="130" spans="1:10" x14ac:dyDescent="0.25">
      <c r="A130" s="97"/>
      <c r="B130" s="97"/>
      <c r="C130" s="98"/>
      <c r="D130" s="98"/>
      <c r="E130" s="98"/>
      <c r="F130" s="98"/>
      <c r="G130" s="98"/>
      <c r="H130" s="98"/>
      <c r="I130" s="98"/>
      <c r="J130" s="74"/>
    </row>
    <row r="131" spans="1:10" x14ac:dyDescent="0.25">
      <c r="A131" s="97"/>
      <c r="B131" s="97"/>
      <c r="C131" s="98"/>
      <c r="D131" s="98"/>
      <c r="E131" s="98"/>
      <c r="F131" s="98"/>
      <c r="G131" s="98"/>
      <c r="H131" s="98"/>
      <c r="I131" s="98"/>
      <c r="J131" s="74"/>
    </row>
    <row r="132" spans="1:10" x14ac:dyDescent="0.25">
      <c r="A132" s="97"/>
      <c r="B132" s="97"/>
      <c r="C132" s="98"/>
      <c r="D132" s="98"/>
      <c r="E132" s="98"/>
      <c r="F132" s="98"/>
      <c r="G132" s="98"/>
      <c r="H132" s="98"/>
      <c r="I132" s="98"/>
      <c r="J132" s="74"/>
    </row>
    <row r="133" spans="1:10" x14ac:dyDescent="0.25">
      <c r="A133" s="97"/>
      <c r="B133" s="97"/>
      <c r="C133" s="98"/>
      <c r="D133" s="98"/>
      <c r="E133" s="98"/>
      <c r="F133" s="98"/>
      <c r="G133" s="98"/>
      <c r="H133" s="98"/>
      <c r="I133" s="98"/>
      <c r="J133" s="74"/>
    </row>
    <row r="134" spans="1:10" x14ac:dyDescent="0.25">
      <c r="A134" s="97"/>
      <c r="B134" s="97"/>
      <c r="C134" s="98"/>
      <c r="D134" s="98"/>
      <c r="E134" s="98"/>
      <c r="F134" s="98"/>
      <c r="G134" s="98"/>
      <c r="H134" s="98"/>
      <c r="I134" s="98"/>
      <c r="J134" s="74"/>
    </row>
    <row r="135" spans="1:10" x14ac:dyDescent="0.25">
      <c r="A135" s="97"/>
      <c r="B135" s="97"/>
      <c r="C135" s="98"/>
      <c r="D135" s="98"/>
      <c r="E135" s="98"/>
      <c r="F135" s="98"/>
      <c r="G135" s="98"/>
      <c r="H135" s="98"/>
      <c r="I135" s="98"/>
      <c r="J135" s="74"/>
    </row>
    <row r="136" spans="1:10" x14ac:dyDescent="0.25">
      <c r="A136" s="97"/>
      <c r="B136" s="97"/>
      <c r="C136" s="98"/>
      <c r="D136" s="98"/>
      <c r="E136" s="98"/>
      <c r="F136" s="98"/>
      <c r="G136" s="98"/>
      <c r="H136" s="98"/>
      <c r="I136" s="98"/>
      <c r="J136" s="74"/>
    </row>
    <row r="137" spans="1:10" x14ac:dyDescent="0.25">
      <c r="A137" s="97"/>
      <c r="B137" s="97"/>
      <c r="C137" s="98"/>
      <c r="D137" s="98"/>
      <c r="E137" s="98"/>
      <c r="F137" s="98"/>
      <c r="G137" s="98"/>
      <c r="H137" s="98"/>
      <c r="I137" s="98"/>
      <c r="J137" s="74"/>
    </row>
    <row r="138" spans="1:10" x14ac:dyDescent="0.25">
      <c r="A138" s="97"/>
      <c r="B138" s="97"/>
      <c r="C138" s="98"/>
      <c r="D138" s="98"/>
      <c r="E138" s="98"/>
      <c r="F138" s="98"/>
      <c r="G138" s="98"/>
      <c r="H138" s="98"/>
      <c r="I138" s="98"/>
      <c r="J138" s="74"/>
    </row>
    <row r="139" spans="1:10" x14ac:dyDescent="0.25">
      <c r="A139" s="97"/>
      <c r="B139" s="97"/>
      <c r="C139" s="98"/>
      <c r="D139" s="98"/>
      <c r="E139" s="98"/>
      <c r="F139" s="98"/>
      <c r="G139" s="98"/>
      <c r="H139" s="98"/>
      <c r="I139" s="98"/>
      <c r="J139" s="74"/>
    </row>
    <row r="140" spans="1:10" x14ac:dyDescent="0.25">
      <c r="A140" s="97"/>
      <c r="B140" s="97"/>
      <c r="C140" s="98"/>
      <c r="D140" s="98"/>
      <c r="E140" s="98"/>
      <c r="F140" s="98"/>
      <c r="G140" s="98"/>
      <c r="H140" s="98"/>
      <c r="I140" s="98"/>
      <c r="J140" s="74"/>
    </row>
    <row r="141" spans="1:10" x14ac:dyDescent="0.25">
      <c r="A141" s="97"/>
      <c r="B141" s="97"/>
      <c r="C141" s="98"/>
      <c r="D141" s="98"/>
      <c r="E141" s="98"/>
      <c r="F141" s="98"/>
      <c r="G141" s="98"/>
      <c r="H141" s="98"/>
      <c r="I141" s="98"/>
      <c r="J141" s="74"/>
    </row>
    <row r="142" spans="1:10" x14ac:dyDescent="0.25">
      <c r="A142" s="97"/>
      <c r="B142" s="97"/>
      <c r="C142" s="98"/>
      <c r="D142" s="98"/>
      <c r="E142" s="98"/>
      <c r="F142" s="98"/>
      <c r="G142" s="98"/>
      <c r="H142" s="98"/>
      <c r="I142" s="98"/>
      <c r="J142" s="74"/>
    </row>
    <row r="143" spans="1:10" x14ac:dyDescent="0.25">
      <c r="A143" s="97"/>
      <c r="B143" s="97"/>
      <c r="C143" s="98"/>
      <c r="D143" s="98"/>
      <c r="E143" s="98"/>
      <c r="F143" s="98"/>
      <c r="G143" s="98"/>
      <c r="H143" s="98"/>
      <c r="I143" s="98"/>
      <c r="J143" s="74"/>
    </row>
    <row r="144" spans="1:10" x14ac:dyDescent="0.25">
      <c r="A144" s="97"/>
      <c r="B144" s="97"/>
      <c r="C144" s="98"/>
      <c r="D144" s="98"/>
      <c r="E144" s="98"/>
      <c r="F144" s="98"/>
      <c r="G144" s="98"/>
      <c r="H144" s="98"/>
      <c r="I144" s="98"/>
      <c r="J144" s="74"/>
    </row>
    <row r="145" spans="1:10" x14ac:dyDescent="0.25">
      <c r="A145" s="97"/>
      <c r="B145" s="97"/>
      <c r="C145" s="98"/>
      <c r="D145" s="98"/>
      <c r="E145" s="98"/>
      <c r="F145" s="98"/>
      <c r="G145" s="98"/>
      <c r="H145" s="98"/>
      <c r="I145" s="98"/>
      <c r="J145" s="74"/>
    </row>
    <row r="146" spans="1:10" x14ac:dyDescent="0.25">
      <c r="A146" s="97"/>
      <c r="B146" s="97"/>
      <c r="C146" s="98"/>
      <c r="D146" s="98"/>
      <c r="E146" s="98"/>
      <c r="F146" s="98"/>
      <c r="G146" s="98"/>
      <c r="H146" s="98"/>
      <c r="I146" s="98"/>
      <c r="J146" s="74"/>
    </row>
    <row r="147" spans="1:10" x14ac:dyDescent="0.25">
      <c r="A147" s="97"/>
      <c r="B147" s="97"/>
      <c r="C147" s="98"/>
      <c r="D147" s="98"/>
      <c r="E147" s="98"/>
      <c r="F147" s="98"/>
      <c r="G147" s="98"/>
      <c r="H147" s="98"/>
      <c r="I147" s="98"/>
      <c r="J147" s="74"/>
    </row>
    <row r="148" spans="1:10" x14ac:dyDescent="0.25">
      <c r="A148" s="97"/>
      <c r="B148" s="97"/>
      <c r="C148" s="98"/>
      <c r="D148" s="98"/>
      <c r="E148" s="98"/>
      <c r="F148" s="98"/>
      <c r="G148" s="98"/>
      <c r="H148" s="98"/>
      <c r="I148" s="98"/>
      <c r="J148" s="74"/>
    </row>
    <row r="149" spans="1:10" x14ac:dyDescent="0.25">
      <c r="A149" s="97"/>
      <c r="B149" s="97"/>
      <c r="C149" s="98"/>
      <c r="D149" s="98"/>
      <c r="E149" s="98"/>
      <c r="F149" s="98"/>
      <c r="G149" s="98"/>
      <c r="H149" s="98"/>
      <c r="I149" s="98"/>
      <c r="J149" s="74"/>
    </row>
    <row r="150" spans="1:10" x14ac:dyDescent="0.25">
      <c r="A150" s="97"/>
      <c r="B150" s="97"/>
      <c r="C150" s="98"/>
      <c r="D150" s="98"/>
      <c r="E150" s="98"/>
      <c r="F150" s="98"/>
      <c r="G150" s="98"/>
      <c r="H150" s="98"/>
      <c r="I150" s="98"/>
      <c r="J150" s="74"/>
    </row>
    <row r="151" spans="1:10" x14ac:dyDescent="0.25">
      <c r="A151" s="97"/>
      <c r="B151" s="97"/>
      <c r="C151" s="98"/>
      <c r="D151" s="98"/>
      <c r="E151" s="98"/>
      <c r="F151" s="98"/>
      <c r="G151" s="98"/>
      <c r="H151" s="98"/>
      <c r="I151" s="98"/>
      <c r="J151" s="74"/>
    </row>
    <row r="152" spans="1:10" x14ac:dyDescent="0.25">
      <c r="A152" s="97"/>
      <c r="B152" s="97"/>
      <c r="C152" s="98"/>
      <c r="D152" s="98"/>
      <c r="E152" s="98"/>
      <c r="F152" s="98"/>
      <c r="G152" s="98"/>
      <c r="H152" s="98"/>
      <c r="I152" s="98"/>
      <c r="J152" s="74"/>
    </row>
    <row r="153" spans="1:10" x14ac:dyDescent="0.25">
      <c r="A153" s="97"/>
      <c r="B153" s="97"/>
      <c r="C153" s="98"/>
      <c r="D153" s="98"/>
      <c r="E153" s="98"/>
      <c r="F153" s="98"/>
      <c r="G153" s="98"/>
      <c r="H153" s="98"/>
      <c r="I153" s="98"/>
      <c r="J153" s="74"/>
    </row>
    <row r="154" spans="1:10" x14ac:dyDescent="0.25">
      <c r="A154" s="97"/>
      <c r="B154" s="97"/>
      <c r="C154" s="98"/>
      <c r="D154" s="98"/>
      <c r="E154" s="98"/>
      <c r="F154" s="98"/>
      <c r="G154" s="98"/>
      <c r="H154" s="98"/>
      <c r="I154" s="98"/>
      <c r="J154" s="74"/>
    </row>
    <row r="155" spans="1:10" x14ac:dyDescent="0.25">
      <c r="A155" s="97"/>
      <c r="B155" s="97"/>
      <c r="C155" s="98"/>
      <c r="D155" s="98"/>
      <c r="E155" s="98"/>
      <c r="F155" s="98"/>
      <c r="G155" s="98"/>
      <c r="H155" s="98"/>
      <c r="I155" s="98"/>
      <c r="J155" s="74"/>
    </row>
    <row r="156" spans="1:10" x14ac:dyDescent="0.25">
      <c r="A156" s="97"/>
      <c r="B156" s="97"/>
      <c r="C156" s="98"/>
      <c r="D156" s="98"/>
      <c r="E156" s="98"/>
      <c r="F156" s="98"/>
      <c r="G156" s="98"/>
      <c r="H156" s="98"/>
      <c r="I156" s="98"/>
      <c r="J156" s="74"/>
    </row>
    <row r="157" spans="1:10" x14ac:dyDescent="0.25">
      <c r="A157" s="97"/>
      <c r="B157" s="97"/>
      <c r="C157" s="98"/>
      <c r="D157" s="98"/>
      <c r="E157" s="98"/>
      <c r="F157" s="98"/>
      <c r="G157" s="98"/>
      <c r="H157" s="98"/>
      <c r="I157" s="98"/>
      <c r="J157" s="74"/>
    </row>
    <row r="158" spans="1:10" x14ac:dyDescent="0.25">
      <c r="A158" s="97"/>
      <c r="B158" s="97"/>
      <c r="C158" s="98"/>
      <c r="D158" s="98"/>
      <c r="E158" s="98"/>
      <c r="F158" s="98"/>
      <c r="G158" s="98"/>
      <c r="H158" s="98"/>
      <c r="I158" s="98"/>
      <c r="J158" s="74"/>
    </row>
    <row r="159" spans="1:10" x14ac:dyDescent="0.25">
      <c r="A159" s="97"/>
      <c r="B159" s="97"/>
      <c r="C159" s="98"/>
      <c r="D159" s="98"/>
      <c r="E159" s="98"/>
      <c r="F159" s="98"/>
      <c r="G159" s="98"/>
      <c r="H159" s="98"/>
      <c r="I159" s="98"/>
      <c r="J159" s="74"/>
    </row>
    <row r="160" spans="1:10" x14ac:dyDescent="0.25">
      <c r="A160" s="97"/>
      <c r="B160" s="97"/>
      <c r="C160" s="98"/>
      <c r="D160" s="98"/>
      <c r="E160" s="98"/>
      <c r="F160" s="98"/>
      <c r="G160" s="98"/>
      <c r="H160" s="98"/>
      <c r="I160" s="98"/>
      <c r="J160" s="74"/>
    </row>
    <row r="161" spans="1:10" x14ac:dyDescent="0.25">
      <c r="A161" s="97"/>
      <c r="B161" s="97"/>
      <c r="C161" s="98"/>
      <c r="D161" s="98"/>
      <c r="E161" s="98"/>
      <c r="F161" s="98"/>
      <c r="G161" s="98"/>
      <c r="H161" s="98"/>
      <c r="I161" s="98"/>
      <c r="J161" s="74"/>
    </row>
    <row r="162" spans="1:10" x14ac:dyDescent="0.25">
      <c r="A162" s="97"/>
      <c r="B162" s="97"/>
      <c r="C162" s="98"/>
      <c r="D162" s="98"/>
      <c r="E162" s="98"/>
      <c r="F162" s="98"/>
      <c r="G162" s="98"/>
      <c r="H162" s="98"/>
      <c r="I162" s="98"/>
      <c r="J162" s="74"/>
    </row>
    <row r="163" spans="1:10" x14ac:dyDescent="0.25">
      <c r="A163" s="97"/>
      <c r="B163" s="97"/>
      <c r="C163" s="98"/>
      <c r="D163" s="98"/>
      <c r="E163" s="98"/>
      <c r="F163" s="98"/>
      <c r="G163" s="98"/>
      <c r="H163" s="98"/>
      <c r="I163" s="98"/>
      <c r="J163" s="74"/>
    </row>
    <row r="164" spans="1:10" x14ac:dyDescent="0.25">
      <c r="A164" s="97"/>
      <c r="B164" s="97"/>
      <c r="C164" s="98"/>
      <c r="D164" s="98"/>
      <c r="E164" s="98"/>
      <c r="F164" s="98"/>
      <c r="G164" s="98"/>
      <c r="H164" s="98"/>
      <c r="I164" s="98"/>
      <c r="J164" s="74"/>
    </row>
    <row r="165" spans="1:10" x14ac:dyDescent="0.25">
      <c r="A165" s="97"/>
      <c r="B165" s="97"/>
      <c r="C165" s="98"/>
      <c r="D165" s="98"/>
      <c r="E165" s="98"/>
      <c r="F165" s="98"/>
      <c r="G165" s="98"/>
      <c r="H165" s="98"/>
      <c r="I165" s="98"/>
      <c r="J165" s="74"/>
    </row>
    <row r="166" spans="1:10" x14ac:dyDescent="0.25">
      <c r="A166" s="97"/>
      <c r="B166" s="97"/>
      <c r="C166" s="98"/>
      <c r="D166" s="98"/>
      <c r="E166" s="98"/>
      <c r="F166" s="98"/>
      <c r="G166" s="98"/>
      <c r="H166" s="98"/>
      <c r="I166" s="98"/>
      <c r="J166" s="74"/>
    </row>
    <row r="167" spans="1:10" x14ac:dyDescent="0.25">
      <c r="A167" s="97"/>
      <c r="B167" s="97"/>
      <c r="C167" s="98"/>
      <c r="D167" s="98"/>
      <c r="E167" s="98"/>
      <c r="F167" s="98"/>
      <c r="G167" s="98"/>
      <c r="H167" s="98"/>
      <c r="I167" s="98"/>
      <c r="J167" s="74"/>
    </row>
    <row r="168" spans="1:10" x14ac:dyDescent="0.25">
      <c r="A168" s="97"/>
      <c r="B168" s="97"/>
      <c r="C168" s="98"/>
      <c r="D168" s="98"/>
      <c r="E168" s="98"/>
      <c r="F168" s="98"/>
      <c r="G168" s="98"/>
      <c r="H168" s="98"/>
      <c r="I168" s="98"/>
      <c r="J168" s="74"/>
    </row>
    <row r="169" spans="1:10" x14ac:dyDescent="0.25">
      <c r="A169" s="97"/>
      <c r="B169" s="97"/>
      <c r="C169" s="98"/>
      <c r="D169" s="98"/>
      <c r="E169" s="98"/>
      <c r="F169" s="98"/>
      <c r="G169" s="98"/>
      <c r="H169" s="98"/>
      <c r="I169" s="98"/>
      <c r="J169" s="74"/>
    </row>
    <row r="170" spans="1:10" x14ac:dyDescent="0.25">
      <c r="A170" s="97"/>
      <c r="B170" s="97"/>
      <c r="C170" s="98"/>
      <c r="D170" s="98"/>
      <c r="E170" s="98"/>
      <c r="F170" s="98"/>
      <c r="G170" s="98"/>
      <c r="H170" s="98"/>
      <c r="I170" s="98"/>
      <c r="J170" s="74"/>
    </row>
    <row r="171" spans="1:10" x14ac:dyDescent="0.25">
      <c r="A171" s="97"/>
      <c r="B171" s="97"/>
      <c r="C171" s="98"/>
      <c r="D171" s="98"/>
      <c r="E171" s="98"/>
      <c r="F171" s="98"/>
      <c r="G171" s="98"/>
      <c r="H171" s="98"/>
      <c r="I171" s="98"/>
      <c r="J171" s="74"/>
    </row>
    <row r="172" spans="1:10" x14ac:dyDescent="0.25">
      <c r="A172" s="97"/>
      <c r="B172" s="97"/>
      <c r="C172" s="98"/>
      <c r="D172" s="98"/>
      <c r="E172" s="98"/>
      <c r="F172" s="98"/>
      <c r="G172" s="98"/>
      <c r="H172" s="98"/>
      <c r="I172" s="98"/>
      <c r="J172" s="74"/>
    </row>
    <row r="173" spans="1:10" x14ac:dyDescent="0.25">
      <c r="A173" s="97"/>
      <c r="B173" s="97"/>
      <c r="C173" s="98"/>
      <c r="D173" s="98"/>
      <c r="E173" s="98"/>
      <c r="F173" s="98"/>
      <c r="G173" s="98"/>
      <c r="H173" s="98"/>
      <c r="I173" s="98"/>
      <c r="J173" s="74"/>
    </row>
    <row r="174" spans="1:10" x14ac:dyDescent="0.25">
      <c r="A174" s="97"/>
      <c r="B174" s="97"/>
      <c r="C174" s="98"/>
      <c r="D174" s="98"/>
      <c r="E174" s="98"/>
      <c r="F174" s="98"/>
      <c r="G174" s="98"/>
      <c r="H174" s="98"/>
      <c r="I174" s="98"/>
      <c r="J174" s="74"/>
    </row>
    <row r="175" spans="1:10" x14ac:dyDescent="0.25">
      <c r="A175" s="97"/>
      <c r="B175" s="97"/>
      <c r="C175" s="98"/>
      <c r="D175" s="98"/>
      <c r="E175" s="98"/>
      <c r="F175" s="98"/>
      <c r="G175" s="98"/>
      <c r="H175" s="98"/>
      <c r="I175" s="98"/>
      <c r="J175" s="74"/>
    </row>
    <row r="176" spans="1:10" x14ac:dyDescent="0.25">
      <c r="A176" s="97"/>
      <c r="B176" s="97"/>
      <c r="C176" s="98"/>
      <c r="D176" s="98"/>
      <c r="E176" s="98"/>
      <c r="F176" s="98"/>
      <c r="G176" s="98"/>
      <c r="H176" s="98"/>
      <c r="I176" s="98"/>
      <c r="J176" s="74"/>
    </row>
    <row r="177" spans="1:10" x14ac:dyDescent="0.25">
      <c r="A177" s="97"/>
      <c r="B177" s="97"/>
      <c r="C177" s="98"/>
      <c r="D177" s="98"/>
      <c r="E177" s="98"/>
      <c r="F177" s="98"/>
      <c r="G177" s="98"/>
      <c r="H177" s="98"/>
      <c r="I177" s="98"/>
      <c r="J177" s="74"/>
    </row>
    <row r="178" spans="1:10" x14ac:dyDescent="0.25">
      <c r="A178" s="97"/>
      <c r="B178" s="97"/>
      <c r="C178" s="98"/>
      <c r="D178" s="98"/>
      <c r="E178" s="98"/>
      <c r="F178" s="98"/>
      <c r="G178" s="98"/>
      <c r="H178" s="98"/>
      <c r="I178" s="98"/>
      <c r="J178" s="74"/>
    </row>
    <row r="179" spans="1:10" x14ac:dyDescent="0.25">
      <c r="A179" s="97"/>
      <c r="B179" s="97"/>
      <c r="C179" s="98"/>
      <c r="D179" s="98"/>
      <c r="E179" s="98"/>
      <c r="F179" s="98"/>
      <c r="G179" s="98"/>
      <c r="H179" s="98"/>
      <c r="I179" s="98"/>
      <c r="J179" s="74"/>
    </row>
    <row r="180" spans="1:10" x14ac:dyDescent="0.25">
      <c r="A180" s="97"/>
      <c r="B180" s="97"/>
      <c r="C180" s="98"/>
      <c r="D180" s="98"/>
      <c r="E180" s="98"/>
      <c r="F180" s="98"/>
      <c r="G180" s="98"/>
      <c r="H180" s="98"/>
      <c r="I180" s="98"/>
      <c r="J180" s="74"/>
    </row>
    <row r="181" spans="1:10" x14ac:dyDescent="0.25">
      <c r="A181" s="97"/>
      <c r="B181" s="97"/>
      <c r="C181" s="98"/>
      <c r="D181" s="98"/>
      <c r="E181" s="98"/>
      <c r="F181" s="98"/>
      <c r="G181" s="98"/>
      <c r="H181" s="98"/>
      <c r="I181" s="98"/>
      <c r="J181" s="74"/>
    </row>
    <row r="182" spans="1:10" x14ac:dyDescent="0.25">
      <c r="A182" s="97"/>
      <c r="B182" s="97"/>
      <c r="C182" s="98"/>
      <c r="D182" s="98"/>
      <c r="E182" s="98"/>
      <c r="F182" s="98"/>
      <c r="G182" s="98"/>
      <c r="H182" s="98"/>
      <c r="I182" s="98"/>
      <c r="J182" s="74"/>
    </row>
    <row r="183" spans="1:10" x14ac:dyDescent="0.25">
      <c r="A183" s="97"/>
      <c r="B183" s="97"/>
      <c r="C183" s="98"/>
      <c r="D183" s="98"/>
      <c r="E183" s="98"/>
      <c r="F183" s="98"/>
      <c r="G183" s="98"/>
      <c r="H183" s="98"/>
      <c r="I183" s="98"/>
      <c r="J183" s="74"/>
    </row>
    <row r="184" spans="1:10" x14ac:dyDescent="0.25">
      <c r="A184" s="97"/>
      <c r="B184" s="97"/>
      <c r="C184" s="98"/>
      <c r="D184" s="98"/>
      <c r="E184" s="98"/>
      <c r="F184" s="98"/>
      <c r="G184" s="98"/>
      <c r="H184" s="98"/>
      <c r="I184" s="98"/>
      <c r="J184" s="74"/>
    </row>
    <row r="185" spans="1:10" x14ac:dyDescent="0.25">
      <c r="A185" s="97"/>
      <c r="B185" s="97"/>
      <c r="C185" s="98"/>
      <c r="D185" s="98"/>
      <c r="E185" s="98"/>
      <c r="F185" s="98"/>
      <c r="G185" s="98"/>
      <c r="H185" s="98"/>
      <c r="I185" s="98"/>
      <c r="J185" s="74"/>
    </row>
    <row r="186" spans="1:10" x14ac:dyDescent="0.25">
      <c r="A186" s="97"/>
      <c r="B186" s="97"/>
      <c r="C186" s="98"/>
      <c r="D186" s="98"/>
      <c r="E186" s="98"/>
      <c r="F186" s="98"/>
      <c r="G186" s="98"/>
      <c r="H186" s="98"/>
      <c r="I186" s="98"/>
      <c r="J186" s="74"/>
    </row>
    <row r="187" spans="1:10" x14ac:dyDescent="0.25">
      <c r="A187" s="97"/>
      <c r="B187" s="97"/>
      <c r="C187" s="98"/>
      <c r="D187" s="98"/>
      <c r="E187" s="98"/>
      <c r="F187" s="98"/>
      <c r="G187" s="98"/>
      <c r="H187" s="98"/>
      <c r="I187" s="98"/>
      <c r="J187" s="74"/>
    </row>
    <row r="188" spans="1:10" x14ac:dyDescent="0.25">
      <c r="A188" s="97"/>
      <c r="B188" s="97"/>
      <c r="C188" s="98"/>
      <c r="D188" s="98"/>
      <c r="E188" s="98"/>
      <c r="F188" s="98"/>
      <c r="G188" s="98"/>
      <c r="H188" s="98"/>
      <c r="I188" s="98"/>
      <c r="J188" s="74"/>
    </row>
    <row r="189" spans="1:10" x14ac:dyDescent="0.25">
      <c r="A189" s="97"/>
      <c r="B189" s="97"/>
      <c r="C189" s="98"/>
      <c r="D189" s="98"/>
      <c r="E189" s="98"/>
      <c r="F189" s="98"/>
      <c r="G189" s="98"/>
      <c r="H189" s="98"/>
      <c r="I189" s="98"/>
      <c r="J189" s="74"/>
    </row>
    <row r="190" spans="1:10" x14ac:dyDescent="0.25">
      <c r="A190" s="97"/>
      <c r="B190" s="97"/>
      <c r="C190" s="98"/>
      <c r="D190" s="98"/>
      <c r="E190" s="98"/>
      <c r="F190" s="98"/>
      <c r="G190" s="98"/>
      <c r="H190" s="98"/>
      <c r="I190" s="98"/>
      <c r="J190" s="74"/>
    </row>
    <row r="191" spans="1:10" x14ac:dyDescent="0.25">
      <c r="A191" s="97"/>
      <c r="B191" s="97"/>
      <c r="C191" s="98"/>
      <c r="D191" s="98"/>
      <c r="E191" s="98"/>
      <c r="F191" s="98"/>
      <c r="G191" s="98"/>
      <c r="H191" s="98"/>
      <c r="I191" s="98"/>
      <c r="J191" s="74"/>
    </row>
    <row r="192" spans="1:10" x14ac:dyDescent="0.25">
      <c r="A192" s="97"/>
      <c r="B192" s="97"/>
      <c r="C192" s="98"/>
      <c r="D192" s="98"/>
      <c r="E192" s="98"/>
      <c r="F192" s="98"/>
      <c r="G192" s="98"/>
      <c r="H192" s="98"/>
      <c r="I192" s="98"/>
      <c r="J192" s="74"/>
    </row>
    <row r="193" spans="1:10" x14ac:dyDescent="0.25">
      <c r="A193" s="97"/>
      <c r="B193" s="97"/>
      <c r="C193" s="98"/>
      <c r="D193" s="98"/>
      <c r="E193" s="98"/>
      <c r="F193" s="98"/>
      <c r="G193" s="98"/>
      <c r="H193" s="98"/>
      <c r="I193" s="98"/>
      <c r="J193" s="74"/>
    </row>
    <row r="194" spans="1:10" x14ac:dyDescent="0.25">
      <c r="A194" s="97"/>
      <c r="B194" s="97"/>
      <c r="C194" s="98"/>
      <c r="D194" s="98"/>
      <c r="E194" s="98"/>
      <c r="F194" s="98"/>
      <c r="G194" s="98"/>
      <c r="H194" s="98"/>
      <c r="I194" s="98"/>
      <c r="J194" s="74"/>
    </row>
    <row r="195" spans="1:10" x14ac:dyDescent="0.25">
      <c r="A195" s="97"/>
      <c r="B195" s="97"/>
      <c r="C195" s="98"/>
      <c r="D195" s="98"/>
      <c r="E195" s="98"/>
      <c r="F195" s="98"/>
      <c r="G195" s="98"/>
      <c r="H195" s="98"/>
      <c r="I195" s="98"/>
      <c r="J195" s="74"/>
    </row>
    <row r="196" spans="1:10" x14ac:dyDescent="0.25">
      <c r="A196" s="97"/>
      <c r="B196" s="97"/>
      <c r="C196" s="98"/>
      <c r="D196" s="98"/>
      <c r="E196" s="98"/>
      <c r="F196" s="98"/>
      <c r="G196" s="98"/>
      <c r="H196" s="98"/>
      <c r="I196" s="98"/>
      <c r="J196" s="74"/>
    </row>
    <row r="197" spans="1:10" x14ac:dyDescent="0.25">
      <c r="A197" s="97"/>
      <c r="B197" s="97"/>
      <c r="C197" s="98"/>
      <c r="D197" s="98"/>
      <c r="E197" s="98"/>
      <c r="F197" s="98"/>
      <c r="G197" s="98"/>
      <c r="H197" s="98"/>
      <c r="I197" s="98"/>
      <c r="J197" s="74"/>
    </row>
    <row r="198" spans="1:10" x14ac:dyDescent="0.25">
      <c r="A198" s="97"/>
      <c r="B198" s="97"/>
      <c r="C198" s="98"/>
      <c r="D198" s="98"/>
      <c r="E198" s="98"/>
      <c r="F198" s="98"/>
      <c r="G198" s="98"/>
      <c r="H198" s="98"/>
      <c r="I198" s="98"/>
      <c r="J198" s="74"/>
    </row>
    <row r="199" spans="1:10" x14ac:dyDescent="0.25">
      <c r="A199" s="97"/>
      <c r="B199" s="97"/>
      <c r="C199" s="98"/>
      <c r="D199" s="98"/>
      <c r="E199" s="98"/>
      <c r="F199" s="98"/>
      <c r="G199" s="98"/>
      <c r="H199" s="98"/>
      <c r="I199" s="98"/>
      <c r="J199" s="74"/>
    </row>
    <row r="200" spans="1:10" x14ac:dyDescent="0.25">
      <c r="A200" s="97"/>
      <c r="B200" s="97"/>
      <c r="C200" s="98"/>
      <c r="D200" s="98"/>
      <c r="E200" s="98"/>
      <c r="F200" s="98"/>
      <c r="G200" s="98"/>
      <c r="H200" s="98"/>
      <c r="I200" s="98"/>
      <c r="J200" s="74"/>
    </row>
    <row r="201" spans="1:10" x14ac:dyDescent="0.25">
      <c r="A201" s="97"/>
      <c r="B201" s="97"/>
      <c r="C201" s="98"/>
      <c r="D201" s="98"/>
      <c r="E201" s="98"/>
      <c r="F201" s="98"/>
      <c r="G201" s="98"/>
      <c r="H201" s="98"/>
      <c r="I201" s="98"/>
      <c r="J201" s="74"/>
    </row>
    <row r="202" spans="1:10" x14ac:dyDescent="0.25">
      <c r="A202" s="97"/>
      <c r="B202" s="97"/>
      <c r="C202" s="98"/>
      <c r="D202" s="98"/>
      <c r="E202" s="98"/>
      <c r="F202" s="98"/>
      <c r="G202" s="98"/>
      <c r="H202" s="98"/>
      <c r="I202" s="98"/>
      <c r="J202" s="74"/>
    </row>
    <row r="203" spans="1:10" x14ac:dyDescent="0.25">
      <c r="A203" s="97"/>
      <c r="B203" s="97"/>
      <c r="C203" s="98"/>
      <c r="D203" s="98"/>
      <c r="E203" s="98"/>
      <c r="F203" s="98"/>
      <c r="G203" s="98"/>
      <c r="H203" s="98"/>
      <c r="I203" s="98"/>
      <c r="J203" s="74"/>
    </row>
    <row r="204" spans="1:10" x14ac:dyDescent="0.25">
      <c r="A204" s="97"/>
      <c r="B204" s="97"/>
      <c r="C204" s="98"/>
      <c r="D204" s="98"/>
      <c r="E204" s="98"/>
      <c r="F204" s="98"/>
      <c r="G204" s="98"/>
      <c r="H204" s="98"/>
      <c r="I204" s="98"/>
      <c r="J204" s="74"/>
    </row>
    <row r="205" spans="1:10" x14ac:dyDescent="0.25">
      <c r="A205" s="97"/>
      <c r="B205" s="97"/>
      <c r="C205" s="98"/>
      <c r="D205" s="98"/>
      <c r="E205" s="98"/>
      <c r="F205" s="98"/>
      <c r="G205" s="98"/>
      <c r="H205" s="98"/>
      <c r="I205" s="98"/>
      <c r="J205" s="74"/>
    </row>
    <row r="206" spans="1:10" x14ac:dyDescent="0.25">
      <c r="A206" s="97"/>
      <c r="B206" s="97"/>
      <c r="C206" s="98"/>
      <c r="D206" s="98"/>
      <c r="E206" s="98"/>
      <c r="F206" s="98"/>
      <c r="G206" s="98"/>
      <c r="H206" s="98"/>
      <c r="I206" s="98"/>
      <c r="J206" s="74"/>
    </row>
    <row r="207" spans="1:10" x14ac:dyDescent="0.25">
      <c r="A207" s="97"/>
      <c r="B207" s="97"/>
      <c r="C207" s="98"/>
      <c r="D207" s="98"/>
      <c r="E207" s="98"/>
      <c r="F207" s="98"/>
      <c r="G207" s="98"/>
      <c r="H207" s="98"/>
      <c r="I207" s="98"/>
      <c r="J207" s="74"/>
    </row>
    <row r="208" spans="1:10" x14ac:dyDescent="0.25">
      <c r="A208" s="97"/>
      <c r="B208" s="97"/>
      <c r="C208" s="98"/>
      <c r="D208" s="98"/>
      <c r="E208" s="98"/>
      <c r="F208" s="98"/>
      <c r="G208" s="98"/>
      <c r="H208" s="98"/>
      <c r="I208" s="98"/>
      <c r="J208" s="74"/>
    </row>
    <row r="209" spans="1:10" x14ac:dyDescent="0.25">
      <c r="A209" s="97"/>
      <c r="B209" s="97"/>
      <c r="C209" s="98"/>
      <c r="D209" s="98"/>
      <c r="E209" s="98"/>
      <c r="F209" s="98"/>
      <c r="G209" s="98"/>
      <c r="H209" s="98"/>
      <c r="I209" s="98"/>
      <c r="J209" s="74"/>
    </row>
    <row r="210" spans="1:10" x14ac:dyDescent="0.25">
      <c r="A210" s="97"/>
      <c r="B210" s="97"/>
      <c r="C210" s="98"/>
      <c r="D210" s="98"/>
      <c r="E210" s="98"/>
      <c r="F210" s="98"/>
      <c r="G210" s="98"/>
      <c r="H210" s="98"/>
      <c r="I210" s="98"/>
      <c r="J210" s="74"/>
    </row>
    <row r="211" spans="1:10" x14ac:dyDescent="0.25">
      <c r="A211" s="97"/>
      <c r="B211" s="97"/>
      <c r="C211" s="98"/>
      <c r="D211" s="98"/>
      <c r="E211" s="98"/>
      <c r="F211" s="98"/>
      <c r="G211" s="98"/>
      <c r="H211" s="98"/>
      <c r="I211" s="98"/>
      <c r="J211" s="74"/>
    </row>
    <row r="212" spans="1:10" x14ac:dyDescent="0.25">
      <c r="A212" s="97"/>
      <c r="B212" s="97"/>
      <c r="C212" s="98"/>
      <c r="D212" s="98"/>
      <c r="E212" s="98"/>
      <c r="F212" s="98"/>
      <c r="G212" s="98"/>
      <c r="H212" s="98"/>
      <c r="I212" s="98"/>
      <c r="J212" s="74"/>
    </row>
    <row r="213" spans="1:10" x14ac:dyDescent="0.25">
      <c r="A213" s="97"/>
      <c r="B213" s="97"/>
      <c r="C213" s="98"/>
      <c r="D213" s="98"/>
      <c r="E213" s="98"/>
      <c r="F213" s="98"/>
      <c r="G213" s="98"/>
      <c r="H213" s="98"/>
      <c r="I213" s="98"/>
      <c r="J213" s="74"/>
    </row>
    <row r="214" spans="1:10" x14ac:dyDescent="0.25">
      <c r="A214" s="97"/>
      <c r="B214" s="97"/>
      <c r="C214" s="98"/>
      <c r="D214" s="98"/>
      <c r="E214" s="98"/>
      <c r="F214" s="98"/>
      <c r="G214" s="98"/>
      <c r="H214" s="98"/>
      <c r="I214" s="98"/>
      <c r="J214" s="74"/>
    </row>
    <row r="215" spans="1:10" x14ac:dyDescent="0.25">
      <c r="A215" s="97"/>
      <c r="B215" s="97"/>
      <c r="C215" s="98"/>
      <c r="D215" s="98"/>
      <c r="E215" s="98"/>
      <c r="F215" s="98"/>
      <c r="G215" s="98"/>
      <c r="H215" s="98"/>
      <c r="I215" s="98"/>
      <c r="J215" s="74"/>
    </row>
    <row r="216" spans="1:10" x14ac:dyDescent="0.25">
      <c r="A216" s="97"/>
      <c r="B216" s="97"/>
      <c r="C216" s="98"/>
      <c r="D216" s="98"/>
      <c r="E216" s="98"/>
      <c r="F216" s="98"/>
      <c r="G216" s="98"/>
      <c r="H216" s="98"/>
      <c r="I216" s="98"/>
      <c r="J216" s="74"/>
    </row>
    <row r="217" spans="1:10" x14ac:dyDescent="0.25">
      <c r="A217" s="97"/>
      <c r="B217" s="97"/>
      <c r="C217" s="98"/>
      <c r="D217" s="98"/>
      <c r="E217" s="98"/>
      <c r="F217" s="98"/>
      <c r="G217" s="98"/>
      <c r="H217" s="98"/>
      <c r="I217" s="98"/>
      <c r="J217" s="74"/>
    </row>
    <row r="218" spans="1:10" x14ac:dyDescent="0.25">
      <c r="A218" s="97"/>
      <c r="B218" s="97"/>
      <c r="C218" s="98"/>
      <c r="D218" s="98"/>
      <c r="E218" s="98"/>
      <c r="F218" s="98"/>
      <c r="G218" s="98"/>
      <c r="H218" s="98"/>
      <c r="I218" s="98"/>
      <c r="J218" s="74"/>
    </row>
    <row r="219" spans="1:10" x14ac:dyDescent="0.25">
      <c r="A219" s="97"/>
      <c r="B219" s="97"/>
      <c r="C219" s="98"/>
      <c r="D219" s="98"/>
      <c r="E219" s="98"/>
      <c r="F219" s="98"/>
      <c r="G219" s="98"/>
      <c r="H219" s="98"/>
      <c r="I219" s="98"/>
      <c r="J219" s="74"/>
    </row>
    <row r="220" spans="1:10" x14ac:dyDescent="0.25">
      <c r="A220" s="97"/>
      <c r="B220" s="97"/>
      <c r="C220" s="98"/>
      <c r="D220" s="98"/>
      <c r="E220" s="98"/>
      <c r="F220" s="98"/>
      <c r="G220" s="98"/>
      <c r="H220" s="98"/>
      <c r="I220" s="98"/>
      <c r="J220" s="74"/>
    </row>
    <row r="221" spans="1:10" x14ac:dyDescent="0.25">
      <c r="A221" s="97"/>
      <c r="B221" s="97"/>
      <c r="C221" s="98"/>
      <c r="D221" s="98"/>
      <c r="E221" s="98"/>
      <c r="F221" s="98"/>
      <c r="G221" s="98"/>
      <c r="H221" s="98"/>
      <c r="I221" s="98"/>
      <c r="J221" s="74"/>
    </row>
    <row r="222" spans="1:10" x14ac:dyDescent="0.25">
      <c r="A222" s="97"/>
      <c r="B222" s="97"/>
      <c r="C222" s="98"/>
      <c r="D222" s="98"/>
      <c r="E222" s="98"/>
      <c r="F222" s="98"/>
      <c r="G222" s="98"/>
      <c r="H222" s="98"/>
      <c r="I222" s="98"/>
      <c r="J222" s="74"/>
    </row>
    <row r="223" spans="1:10" x14ac:dyDescent="0.25">
      <c r="A223" s="97"/>
      <c r="B223" s="97"/>
      <c r="C223" s="98"/>
      <c r="D223" s="98"/>
      <c r="E223" s="98"/>
      <c r="F223" s="98"/>
      <c r="G223" s="98"/>
      <c r="H223" s="98"/>
      <c r="I223" s="98"/>
      <c r="J223" s="74"/>
    </row>
    <row r="224" spans="1:10" x14ac:dyDescent="0.25">
      <c r="A224" s="97"/>
      <c r="B224" s="97"/>
      <c r="C224" s="98"/>
      <c r="D224" s="98"/>
      <c r="E224" s="98"/>
      <c r="F224" s="98"/>
      <c r="G224" s="98"/>
      <c r="H224" s="98"/>
      <c r="I224" s="98"/>
      <c r="J224" s="74"/>
    </row>
    <row r="225" spans="1:10" x14ac:dyDescent="0.25">
      <c r="A225" s="97"/>
      <c r="B225" s="97"/>
      <c r="C225" s="98"/>
      <c r="D225" s="98"/>
      <c r="E225" s="98"/>
      <c r="F225" s="98"/>
      <c r="G225" s="98"/>
      <c r="H225" s="98"/>
      <c r="I225" s="98"/>
      <c r="J225" s="74"/>
    </row>
    <row r="226" spans="1:10" x14ac:dyDescent="0.25">
      <c r="A226" s="97"/>
      <c r="B226" s="97"/>
      <c r="C226" s="98"/>
      <c r="D226" s="98"/>
      <c r="E226" s="98"/>
      <c r="F226" s="98"/>
      <c r="G226" s="98"/>
      <c r="H226" s="98"/>
      <c r="I226" s="98"/>
      <c r="J226" s="74"/>
    </row>
    <row r="227" spans="1:10" x14ac:dyDescent="0.25">
      <c r="A227" s="97"/>
      <c r="B227" s="97"/>
      <c r="C227" s="98"/>
      <c r="D227" s="98"/>
      <c r="E227" s="98"/>
      <c r="F227" s="98"/>
      <c r="G227" s="98"/>
      <c r="H227" s="98"/>
      <c r="I227" s="98"/>
      <c r="J227" s="74"/>
    </row>
    <row r="228" spans="1:10" x14ac:dyDescent="0.25">
      <c r="A228" s="97"/>
      <c r="B228" s="97"/>
      <c r="C228" s="98"/>
      <c r="D228" s="98"/>
      <c r="E228" s="98"/>
      <c r="F228" s="98"/>
      <c r="G228" s="98"/>
      <c r="H228" s="98"/>
      <c r="I228" s="98"/>
      <c r="J228" s="74"/>
    </row>
    <row r="229" spans="1:10" x14ac:dyDescent="0.25">
      <c r="A229" s="97"/>
      <c r="B229" s="97"/>
      <c r="C229" s="98"/>
      <c r="D229" s="98"/>
      <c r="E229" s="98"/>
      <c r="F229" s="98"/>
      <c r="G229" s="98"/>
      <c r="H229" s="98"/>
      <c r="I229" s="98"/>
      <c r="J229" s="74"/>
    </row>
    <row r="230" spans="1:10" x14ac:dyDescent="0.25">
      <c r="A230" s="97"/>
      <c r="B230" s="97"/>
      <c r="C230" s="98"/>
      <c r="D230" s="98"/>
      <c r="E230" s="98"/>
      <c r="F230" s="98"/>
      <c r="G230" s="98"/>
      <c r="H230" s="98"/>
      <c r="I230" s="98"/>
      <c r="J230" s="74"/>
    </row>
    <row r="231" spans="1:10" x14ac:dyDescent="0.25">
      <c r="A231" s="97"/>
      <c r="B231" s="97"/>
      <c r="C231" s="98"/>
      <c r="D231" s="98"/>
      <c r="E231" s="98"/>
      <c r="F231" s="98"/>
      <c r="G231" s="98"/>
      <c r="H231" s="98"/>
      <c r="I231" s="98"/>
      <c r="J231" s="74"/>
    </row>
    <row r="232" spans="1:10" x14ac:dyDescent="0.25">
      <c r="A232" s="97"/>
      <c r="B232" s="97"/>
      <c r="C232" s="98"/>
      <c r="D232" s="98"/>
      <c r="E232" s="98"/>
      <c r="F232" s="98"/>
      <c r="G232" s="98"/>
      <c r="H232" s="98"/>
      <c r="I232" s="98"/>
      <c r="J232" s="74"/>
    </row>
    <row r="233" spans="1:10" x14ac:dyDescent="0.25">
      <c r="A233" s="97"/>
      <c r="B233" s="97"/>
      <c r="C233" s="98"/>
      <c r="D233" s="98"/>
      <c r="E233" s="98"/>
      <c r="F233" s="98"/>
      <c r="G233" s="98"/>
      <c r="H233" s="98"/>
      <c r="I233" s="98"/>
      <c r="J233" s="74"/>
    </row>
    <row r="234" spans="1:10" x14ac:dyDescent="0.25">
      <c r="A234" s="97"/>
      <c r="B234" s="97"/>
      <c r="C234" s="98"/>
      <c r="D234" s="98"/>
      <c r="E234" s="98"/>
      <c r="F234" s="98"/>
      <c r="G234" s="98"/>
      <c r="H234" s="98"/>
      <c r="I234" s="98"/>
      <c r="J234" s="74"/>
    </row>
    <row r="235" spans="1:10" x14ac:dyDescent="0.25">
      <c r="A235" s="97"/>
      <c r="B235" s="97"/>
      <c r="C235" s="98"/>
      <c r="D235" s="98"/>
      <c r="E235" s="98"/>
      <c r="F235" s="98"/>
      <c r="G235" s="98"/>
      <c r="H235" s="98"/>
      <c r="I235" s="98"/>
      <c r="J235" s="74"/>
    </row>
    <row r="236" spans="1:10" x14ac:dyDescent="0.25">
      <c r="A236" s="97"/>
      <c r="B236" s="97"/>
      <c r="C236" s="98"/>
      <c r="D236" s="98"/>
      <c r="E236" s="98"/>
      <c r="F236" s="98"/>
      <c r="G236" s="98"/>
      <c r="H236" s="98"/>
      <c r="I236" s="98"/>
      <c r="J236" s="74"/>
    </row>
    <row r="237" spans="1:10" x14ac:dyDescent="0.25">
      <c r="A237" s="97"/>
      <c r="B237" s="97"/>
      <c r="C237" s="98"/>
      <c r="D237" s="98"/>
      <c r="E237" s="98"/>
      <c r="F237" s="98"/>
      <c r="G237" s="98"/>
      <c r="H237" s="98"/>
      <c r="I237" s="98"/>
      <c r="J237" s="74"/>
    </row>
    <row r="238" spans="1:10" x14ac:dyDescent="0.25">
      <c r="A238" s="97"/>
      <c r="B238" s="97"/>
      <c r="C238" s="98"/>
      <c r="D238" s="98"/>
      <c r="E238" s="98"/>
      <c r="F238" s="98"/>
      <c r="G238" s="98"/>
      <c r="H238" s="98"/>
      <c r="I238" s="98"/>
      <c r="J238" s="74"/>
    </row>
    <row r="239" spans="1:10" x14ac:dyDescent="0.25">
      <c r="A239" s="97"/>
      <c r="B239" s="97"/>
      <c r="C239" s="98"/>
      <c r="D239" s="98"/>
      <c r="E239" s="98"/>
      <c r="F239" s="98"/>
      <c r="G239" s="98"/>
      <c r="H239" s="98"/>
      <c r="I239" s="98"/>
      <c r="J239" s="74"/>
    </row>
    <row r="240" spans="1:10" x14ac:dyDescent="0.25">
      <c r="A240" s="97"/>
      <c r="B240" s="97"/>
      <c r="C240" s="98"/>
      <c r="D240" s="98"/>
      <c r="E240" s="98"/>
      <c r="F240" s="98"/>
      <c r="G240" s="98"/>
      <c r="H240" s="98"/>
      <c r="I240" s="98"/>
      <c r="J240" s="74"/>
    </row>
    <row r="241" spans="1:10" x14ac:dyDescent="0.25">
      <c r="A241" s="97"/>
      <c r="B241" s="97"/>
      <c r="C241" s="98"/>
      <c r="D241" s="98"/>
      <c r="E241" s="98"/>
      <c r="F241" s="98"/>
      <c r="G241" s="98"/>
      <c r="H241" s="98"/>
      <c r="I241" s="98"/>
      <c r="J241" s="74"/>
    </row>
    <row r="242" spans="1:10" x14ac:dyDescent="0.25">
      <c r="A242" s="97"/>
      <c r="B242" s="97"/>
      <c r="C242" s="98"/>
      <c r="D242" s="98"/>
      <c r="E242" s="98"/>
      <c r="F242" s="98"/>
      <c r="G242" s="98"/>
      <c r="H242" s="98"/>
      <c r="I242" s="98"/>
      <c r="J242" s="74"/>
    </row>
    <row r="243" spans="1:10" x14ac:dyDescent="0.25">
      <c r="A243" s="97"/>
      <c r="B243" s="97"/>
      <c r="C243" s="98"/>
      <c r="D243" s="98"/>
      <c r="E243" s="98"/>
      <c r="F243" s="98"/>
      <c r="G243" s="98"/>
      <c r="H243" s="98"/>
      <c r="I243" s="98"/>
      <c r="J243" s="74"/>
    </row>
    <row r="244" spans="1:10" x14ac:dyDescent="0.25">
      <c r="A244" s="97"/>
      <c r="B244" s="97"/>
      <c r="C244" s="98"/>
      <c r="D244" s="98"/>
      <c r="E244" s="98"/>
      <c r="F244" s="98"/>
      <c r="G244" s="98"/>
      <c r="H244" s="98"/>
      <c r="I244" s="98"/>
      <c r="J244" s="74"/>
    </row>
    <row r="245" spans="1:10" x14ac:dyDescent="0.25">
      <c r="A245" s="97"/>
      <c r="B245" s="97"/>
      <c r="C245" s="98"/>
      <c r="D245" s="98"/>
      <c r="E245" s="98"/>
      <c r="F245" s="98"/>
      <c r="G245" s="98"/>
      <c r="H245" s="98"/>
      <c r="I245" s="98"/>
      <c r="J245" s="74"/>
    </row>
    <row r="246" spans="1:10" x14ac:dyDescent="0.25">
      <c r="A246" s="97"/>
      <c r="B246" s="97"/>
      <c r="C246" s="98"/>
      <c r="D246" s="98"/>
      <c r="E246" s="98"/>
      <c r="F246" s="98"/>
      <c r="G246" s="98"/>
      <c r="H246" s="98"/>
      <c r="I246" s="98"/>
      <c r="J246" s="74"/>
    </row>
    <row r="247" spans="1:10" x14ac:dyDescent="0.25">
      <c r="A247" s="97"/>
      <c r="B247" s="97"/>
      <c r="C247" s="98"/>
      <c r="D247" s="98"/>
      <c r="E247" s="98"/>
      <c r="F247" s="98"/>
      <c r="G247" s="98"/>
      <c r="H247" s="98"/>
      <c r="I247" s="98"/>
      <c r="J247" s="74"/>
    </row>
    <row r="248" spans="1:10" x14ac:dyDescent="0.25">
      <c r="A248" s="97"/>
      <c r="B248" s="97"/>
      <c r="C248" s="98"/>
      <c r="D248" s="98"/>
      <c r="E248" s="98"/>
      <c r="F248" s="98"/>
      <c r="G248" s="98"/>
      <c r="H248" s="98"/>
      <c r="I248" s="98"/>
      <c r="J248" s="74"/>
    </row>
    <row r="249" spans="1:10" x14ac:dyDescent="0.25">
      <c r="A249" s="97"/>
      <c r="B249" s="97"/>
      <c r="C249" s="98"/>
      <c r="D249" s="98"/>
      <c r="E249" s="98"/>
      <c r="F249" s="98"/>
      <c r="G249" s="98"/>
      <c r="H249" s="98"/>
      <c r="I249" s="98"/>
      <c r="J249" s="74"/>
    </row>
    <row r="250" spans="1:10" x14ac:dyDescent="0.25">
      <c r="A250" s="97"/>
      <c r="B250" s="97"/>
      <c r="C250" s="98"/>
      <c r="D250" s="98"/>
      <c r="E250" s="98"/>
      <c r="F250" s="98"/>
      <c r="G250" s="98"/>
      <c r="H250" s="98"/>
      <c r="I250" s="98"/>
      <c r="J250" s="74"/>
    </row>
    <row r="251" spans="1:10" x14ac:dyDescent="0.25">
      <c r="A251" s="97"/>
      <c r="B251" s="97"/>
      <c r="C251" s="98"/>
      <c r="D251" s="98"/>
      <c r="E251" s="98"/>
      <c r="F251" s="98"/>
      <c r="G251" s="98"/>
      <c r="H251" s="98"/>
      <c r="I251" s="98"/>
      <c r="J251" s="74"/>
    </row>
    <row r="252" spans="1:10" x14ac:dyDescent="0.25">
      <c r="A252" s="97"/>
      <c r="B252" s="97"/>
      <c r="C252" s="98"/>
      <c r="D252" s="98"/>
      <c r="E252" s="98"/>
      <c r="F252" s="98"/>
      <c r="G252" s="98"/>
      <c r="H252" s="98"/>
      <c r="I252" s="98"/>
      <c r="J252" s="74"/>
    </row>
    <row r="253" spans="1:10" x14ac:dyDescent="0.25">
      <c r="A253" s="97"/>
      <c r="B253" s="97"/>
      <c r="C253" s="98"/>
      <c r="D253" s="98"/>
      <c r="E253" s="98"/>
      <c r="F253" s="98"/>
      <c r="G253" s="98"/>
      <c r="H253" s="98"/>
      <c r="I253" s="98"/>
      <c r="J253" s="74"/>
    </row>
    <row r="254" spans="1:10" x14ac:dyDescent="0.25">
      <c r="A254" s="97"/>
      <c r="B254" s="97"/>
      <c r="C254" s="98"/>
      <c r="D254" s="98"/>
      <c r="E254" s="98"/>
      <c r="F254" s="98"/>
      <c r="G254" s="98"/>
      <c r="H254" s="98"/>
      <c r="I254" s="98"/>
      <c r="J254" s="74"/>
    </row>
    <row r="255" spans="1:10" x14ac:dyDescent="0.25">
      <c r="A255" s="97"/>
      <c r="B255" s="97"/>
      <c r="C255" s="98"/>
      <c r="D255" s="98"/>
      <c r="E255" s="98"/>
      <c r="F255" s="98"/>
      <c r="G255" s="98"/>
      <c r="H255" s="98"/>
      <c r="I255" s="98"/>
      <c r="J255" s="74"/>
    </row>
    <row r="256" spans="1:10" x14ac:dyDescent="0.25">
      <c r="A256" s="97"/>
      <c r="B256" s="97"/>
      <c r="C256" s="98"/>
      <c r="D256" s="98"/>
      <c r="E256" s="98"/>
      <c r="F256" s="98"/>
      <c r="G256" s="98"/>
      <c r="H256" s="98"/>
      <c r="I256" s="98"/>
      <c r="J256" s="74"/>
    </row>
    <row r="257" spans="1:10" x14ac:dyDescent="0.25">
      <c r="A257" s="97"/>
      <c r="B257" s="97"/>
      <c r="C257" s="98"/>
      <c r="D257" s="98"/>
      <c r="E257" s="98"/>
      <c r="F257" s="98"/>
      <c r="G257" s="98"/>
      <c r="H257" s="98"/>
      <c r="I257" s="98"/>
      <c r="J257" s="74"/>
    </row>
    <row r="258" spans="1:10" x14ac:dyDescent="0.25">
      <c r="A258" s="97"/>
      <c r="B258" s="97"/>
      <c r="C258" s="98"/>
      <c r="D258" s="98"/>
      <c r="E258" s="98"/>
      <c r="F258" s="98"/>
      <c r="G258" s="98"/>
      <c r="H258" s="98"/>
      <c r="I258" s="98"/>
      <c r="J258" s="74"/>
    </row>
    <row r="259" spans="1:10" x14ac:dyDescent="0.25">
      <c r="A259" s="97"/>
      <c r="B259" s="97"/>
      <c r="C259" s="98"/>
      <c r="D259" s="98"/>
      <c r="E259" s="98"/>
      <c r="F259" s="98"/>
      <c r="G259" s="98"/>
      <c r="H259" s="98"/>
      <c r="I259" s="98"/>
      <c r="J259" s="74"/>
    </row>
    <row r="260" spans="1:10" x14ac:dyDescent="0.25">
      <c r="A260" s="97"/>
      <c r="B260" s="97"/>
      <c r="C260" s="98"/>
      <c r="D260" s="98"/>
      <c r="E260" s="98"/>
      <c r="F260" s="98"/>
      <c r="G260" s="98"/>
      <c r="H260" s="98"/>
      <c r="I260" s="74"/>
      <c r="J260" s="74"/>
    </row>
    <row r="261" spans="1:10" x14ac:dyDescent="0.25">
      <c r="A261" s="97"/>
      <c r="B261" s="97"/>
      <c r="C261" s="98"/>
      <c r="D261" s="98"/>
      <c r="E261" s="98"/>
      <c r="F261" s="98"/>
      <c r="G261" s="98"/>
      <c r="H261" s="98"/>
      <c r="I261" s="74"/>
      <c r="J261" s="74"/>
    </row>
    <row r="262" spans="1:10" x14ac:dyDescent="0.25">
      <c r="A262" s="97"/>
      <c r="B262" s="97"/>
      <c r="C262" s="98"/>
      <c r="D262" s="98"/>
      <c r="E262" s="98"/>
      <c r="F262" s="98"/>
      <c r="G262" s="98"/>
      <c r="H262" s="98"/>
      <c r="I262" s="74"/>
      <c r="J262" s="74"/>
    </row>
    <row r="263" spans="1:10" x14ac:dyDescent="0.25">
      <c r="A263" s="97"/>
      <c r="B263" s="97"/>
      <c r="C263" s="98"/>
      <c r="D263" s="98"/>
      <c r="E263" s="98"/>
      <c r="F263" s="98"/>
      <c r="G263" s="98"/>
      <c r="H263" s="98"/>
      <c r="I263" s="74"/>
      <c r="J263" s="74"/>
    </row>
    <row r="264" spans="1:10" x14ac:dyDescent="0.25">
      <c r="A264" s="97"/>
      <c r="B264" s="97"/>
      <c r="C264" s="98"/>
      <c r="D264" s="98"/>
      <c r="E264" s="98"/>
      <c r="F264" s="98"/>
      <c r="G264" s="98"/>
      <c r="H264" s="98"/>
      <c r="I264" s="74"/>
      <c r="J264" s="74"/>
    </row>
    <row r="265" spans="1:10" x14ac:dyDescent="0.25">
      <c r="A265" s="97"/>
      <c r="B265" s="97"/>
      <c r="C265" s="98"/>
      <c r="D265" s="98"/>
      <c r="E265" s="98"/>
      <c r="F265" s="98"/>
      <c r="G265" s="98"/>
      <c r="H265" s="98"/>
      <c r="I265" s="74"/>
      <c r="J265" s="74"/>
    </row>
    <row r="266" spans="1:10" x14ac:dyDescent="0.25">
      <c r="A266" s="97"/>
      <c r="B266" s="97"/>
      <c r="C266" s="98"/>
      <c r="D266" s="98"/>
      <c r="E266" s="98"/>
      <c r="F266" s="98"/>
      <c r="G266" s="98"/>
      <c r="H266" s="98"/>
      <c r="I266" s="74"/>
      <c r="J266" s="74"/>
    </row>
    <row r="267" spans="1:10" x14ac:dyDescent="0.25">
      <c r="A267" s="97"/>
      <c r="B267" s="97"/>
      <c r="C267" s="98"/>
      <c r="D267" s="98"/>
      <c r="E267" s="98"/>
      <c r="F267" s="98"/>
      <c r="G267" s="98"/>
      <c r="H267" s="98"/>
      <c r="I267" s="74"/>
      <c r="J267" s="74"/>
    </row>
    <row r="268" spans="1:10" x14ac:dyDescent="0.25">
      <c r="A268" s="97"/>
      <c r="B268" s="97"/>
      <c r="C268" s="98"/>
      <c r="D268" s="98"/>
      <c r="E268" s="98"/>
      <c r="F268" s="98"/>
      <c r="G268" s="98"/>
      <c r="H268" s="98"/>
      <c r="I268" s="74"/>
      <c r="J268" s="74"/>
    </row>
    <row r="269" spans="1:10" x14ac:dyDescent="0.25">
      <c r="A269" s="97"/>
      <c r="B269" s="97"/>
      <c r="C269" s="98"/>
      <c r="D269" s="98"/>
      <c r="E269" s="98"/>
      <c r="F269" s="98"/>
      <c r="G269" s="98"/>
      <c r="H269" s="98"/>
      <c r="I269" s="74"/>
      <c r="J269" s="74"/>
    </row>
    <row r="270" spans="1:10" x14ac:dyDescent="0.25">
      <c r="A270" s="97"/>
      <c r="B270" s="97"/>
      <c r="C270" s="98"/>
      <c r="D270" s="98"/>
      <c r="E270" s="98"/>
      <c r="F270" s="98"/>
      <c r="G270" s="98"/>
      <c r="H270" s="98"/>
      <c r="I270" s="74"/>
      <c r="J270" s="74"/>
    </row>
    <row r="271" spans="1:10" x14ac:dyDescent="0.25">
      <c r="A271" s="97"/>
      <c r="B271" s="97"/>
      <c r="C271" s="98"/>
      <c r="D271" s="98"/>
      <c r="E271" s="98"/>
      <c r="F271" s="98"/>
      <c r="G271" s="98"/>
      <c r="H271" s="98"/>
      <c r="I271" s="74"/>
      <c r="J271" s="74"/>
    </row>
    <row r="272" spans="1:10" x14ac:dyDescent="0.25">
      <c r="A272" s="97"/>
      <c r="B272" s="97"/>
      <c r="C272" s="98"/>
      <c r="D272" s="98"/>
      <c r="E272" s="98"/>
      <c r="F272" s="98"/>
      <c r="G272" s="98"/>
      <c r="H272" s="98"/>
      <c r="I272" s="74"/>
      <c r="J272" s="74"/>
    </row>
    <row r="273" spans="1:10" x14ac:dyDescent="0.25">
      <c r="A273" s="97"/>
      <c r="B273" s="97"/>
      <c r="C273" s="97"/>
      <c r="D273" s="97"/>
      <c r="E273" s="97"/>
      <c r="F273" s="97"/>
      <c r="G273" s="98"/>
      <c r="H273" s="98"/>
      <c r="I273" s="74"/>
      <c r="J273" s="74"/>
    </row>
    <row r="274" spans="1:10" x14ac:dyDescent="0.25">
      <c r="A274" s="97"/>
      <c r="B274" s="97"/>
      <c r="C274" s="97"/>
      <c r="D274" s="97"/>
      <c r="E274" s="97"/>
      <c r="F274" s="97"/>
      <c r="G274" s="98"/>
      <c r="H274" s="98"/>
      <c r="I274" s="74"/>
      <c r="J274" s="74"/>
    </row>
    <row r="275" spans="1:10" x14ac:dyDescent="0.25">
      <c r="A275" s="97"/>
      <c r="B275" s="97"/>
      <c r="C275" s="97"/>
      <c r="D275" s="97"/>
      <c r="E275" s="97"/>
      <c r="F275" s="97"/>
      <c r="G275" s="98"/>
      <c r="H275" s="98"/>
      <c r="I275" s="74"/>
      <c r="J275" s="74"/>
    </row>
    <row r="276" spans="1:10" x14ac:dyDescent="0.25">
      <c r="A276" s="97"/>
      <c r="B276" s="97"/>
      <c r="C276" s="97"/>
      <c r="D276" s="97"/>
      <c r="E276" s="97"/>
      <c r="F276" s="97"/>
      <c r="G276" s="98"/>
      <c r="H276" s="98"/>
      <c r="I276" s="74"/>
      <c r="J276" s="74"/>
    </row>
    <row r="277" spans="1:10" x14ac:dyDescent="0.25">
      <c r="A277" s="97"/>
      <c r="B277" s="97"/>
      <c r="C277" s="97"/>
      <c r="D277" s="97"/>
      <c r="E277" s="97"/>
      <c r="F277" s="97"/>
      <c r="G277" s="98"/>
      <c r="H277" s="98"/>
      <c r="I277" s="74"/>
      <c r="J277" s="74"/>
    </row>
    <row r="278" spans="1:10" x14ac:dyDescent="0.25">
      <c r="A278" s="97"/>
      <c r="B278" s="97"/>
      <c r="C278" s="97"/>
      <c r="D278" s="97"/>
      <c r="E278" s="97"/>
      <c r="F278" s="97"/>
      <c r="G278" s="98"/>
      <c r="H278" s="98"/>
      <c r="I278" s="74"/>
      <c r="J278" s="74"/>
    </row>
    <row r="279" spans="1:10" x14ac:dyDescent="0.25">
      <c r="A279" s="97"/>
      <c r="B279" s="97"/>
      <c r="C279" s="97"/>
      <c r="D279" s="97"/>
      <c r="E279" s="97"/>
      <c r="F279" s="97"/>
      <c r="G279" s="98"/>
      <c r="H279" s="98"/>
      <c r="I279" s="74"/>
      <c r="J279" s="74"/>
    </row>
    <row r="280" spans="1:10" x14ac:dyDescent="0.25">
      <c r="A280" s="97"/>
      <c r="B280" s="97"/>
      <c r="C280" s="97"/>
      <c r="D280" s="97"/>
      <c r="E280" s="97"/>
      <c r="F280" s="97"/>
      <c r="G280" s="98"/>
      <c r="H280" s="98"/>
      <c r="I280" s="74"/>
      <c r="J280" s="74"/>
    </row>
    <row r="281" spans="1:10" x14ac:dyDescent="0.25">
      <c r="A281" s="97"/>
      <c r="B281" s="97"/>
      <c r="C281" s="97"/>
      <c r="D281" s="97"/>
      <c r="E281" s="97"/>
      <c r="F281" s="97"/>
      <c r="G281" s="98"/>
      <c r="H281" s="98"/>
      <c r="I281" s="74"/>
      <c r="J281" s="74"/>
    </row>
    <row r="282" spans="1:10" x14ac:dyDescent="0.25">
      <c r="A282" s="97"/>
      <c r="B282" s="97"/>
      <c r="C282" s="97"/>
      <c r="D282" s="97"/>
      <c r="E282" s="97"/>
      <c r="F282" s="97"/>
      <c r="G282" s="98"/>
      <c r="H282" s="98"/>
      <c r="I282" s="74"/>
      <c r="J282" s="74"/>
    </row>
  </sheetData>
  <mergeCells count="31">
    <mergeCell ref="A7:A10"/>
    <mergeCell ref="A1:I1"/>
    <mergeCell ref="A2:I2"/>
    <mergeCell ref="A3:I3"/>
    <mergeCell ref="A5:A6"/>
    <mergeCell ref="B5:B6"/>
    <mergeCell ref="C5:C6"/>
    <mergeCell ref="D5:D6"/>
    <mergeCell ref="E5:E6"/>
    <mergeCell ref="F5:F6"/>
    <mergeCell ref="A92:A94"/>
    <mergeCell ref="A11:A17"/>
    <mergeCell ref="A18:A19"/>
    <mergeCell ref="A20:A21"/>
    <mergeCell ref="A22:A23"/>
    <mergeCell ref="A24:A55"/>
    <mergeCell ref="A56:A57"/>
    <mergeCell ref="A58:A59"/>
    <mergeCell ref="A60:A82"/>
    <mergeCell ref="A83:A86"/>
    <mergeCell ref="A87:A89"/>
    <mergeCell ref="A90:A91"/>
    <mergeCell ref="A116:A118"/>
    <mergeCell ref="A119:A121"/>
    <mergeCell ref="A122:A123"/>
    <mergeCell ref="A95:A96"/>
    <mergeCell ref="A97:A103"/>
    <mergeCell ref="A105:A107"/>
    <mergeCell ref="A108:A109"/>
    <mergeCell ref="A110:A112"/>
    <mergeCell ref="A113:A115"/>
  </mergeCells>
  <pageMargins left="0.25" right="0.25" top="0.75" bottom="0.75" header="0.3" footer="0.3"/>
  <pageSetup paperSize="9" scale="80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282"/>
  <sheetViews>
    <sheetView zoomScaleNormal="100" workbookViewId="0">
      <selection activeCell="F7" sqref="F7"/>
    </sheetView>
  </sheetViews>
  <sheetFormatPr defaultRowHeight="15" x14ac:dyDescent="0.25"/>
  <cols>
    <col min="1" max="1" width="3.28515625" customWidth="1"/>
    <col min="2" max="2" width="37" customWidth="1"/>
    <col min="3" max="3" width="10.28515625" customWidth="1"/>
    <col min="4" max="4" width="10.7109375" customWidth="1"/>
    <col min="5" max="5" width="13.140625" bestFit="1" customWidth="1"/>
    <col min="6" max="6" width="9.5703125" customWidth="1"/>
    <col min="7" max="7" width="10.140625" customWidth="1"/>
    <col min="8" max="9" width="11.42578125" bestFit="1" customWidth="1"/>
    <col min="257" max="257" width="3.28515625" customWidth="1"/>
    <col min="258" max="258" width="31.42578125" customWidth="1"/>
    <col min="259" max="259" width="10.28515625" customWidth="1"/>
    <col min="260" max="260" width="10.7109375" customWidth="1"/>
    <col min="261" max="261" width="13.140625" bestFit="1" customWidth="1"/>
    <col min="262" max="262" width="9.5703125" customWidth="1"/>
    <col min="263" max="263" width="10.140625" customWidth="1"/>
    <col min="264" max="265" width="11.42578125" bestFit="1" customWidth="1"/>
    <col min="513" max="513" width="3.28515625" customWidth="1"/>
    <col min="514" max="514" width="31.42578125" customWidth="1"/>
    <col min="515" max="515" width="10.28515625" customWidth="1"/>
    <col min="516" max="516" width="10.7109375" customWidth="1"/>
    <col min="517" max="517" width="13.140625" bestFit="1" customWidth="1"/>
    <col min="518" max="518" width="9.5703125" customWidth="1"/>
    <col min="519" max="519" width="10.140625" customWidth="1"/>
    <col min="520" max="521" width="11.42578125" bestFit="1" customWidth="1"/>
    <col min="769" max="769" width="3.28515625" customWidth="1"/>
    <col min="770" max="770" width="31.42578125" customWidth="1"/>
    <col min="771" max="771" width="10.28515625" customWidth="1"/>
    <col min="772" max="772" width="10.7109375" customWidth="1"/>
    <col min="773" max="773" width="13.140625" bestFit="1" customWidth="1"/>
    <col min="774" max="774" width="9.5703125" customWidth="1"/>
    <col min="775" max="775" width="10.140625" customWidth="1"/>
    <col min="776" max="777" width="11.42578125" bestFit="1" customWidth="1"/>
    <col min="1025" max="1025" width="3.28515625" customWidth="1"/>
    <col min="1026" max="1026" width="31.42578125" customWidth="1"/>
    <col min="1027" max="1027" width="10.28515625" customWidth="1"/>
    <col min="1028" max="1028" width="10.7109375" customWidth="1"/>
    <col min="1029" max="1029" width="13.140625" bestFit="1" customWidth="1"/>
    <col min="1030" max="1030" width="9.5703125" customWidth="1"/>
    <col min="1031" max="1031" width="10.140625" customWidth="1"/>
    <col min="1032" max="1033" width="11.42578125" bestFit="1" customWidth="1"/>
    <col min="1281" max="1281" width="3.28515625" customWidth="1"/>
    <col min="1282" max="1282" width="31.42578125" customWidth="1"/>
    <col min="1283" max="1283" width="10.28515625" customWidth="1"/>
    <col min="1284" max="1284" width="10.7109375" customWidth="1"/>
    <col min="1285" max="1285" width="13.140625" bestFit="1" customWidth="1"/>
    <col min="1286" max="1286" width="9.5703125" customWidth="1"/>
    <col min="1287" max="1287" width="10.140625" customWidth="1"/>
    <col min="1288" max="1289" width="11.42578125" bestFit="1" customWidth="1"/>
    <col min="1537" max="1537" width="3.28515625" customWidth="1"/>
    <col min="1538" max="1538" width="31.42578125" customWidth="1"/>
    <col min="1539" max="1539" width="10.28515625" customWidth="1"/>
    <col min="1540" max="1540" width="10.7109375" customWidth="1"/>
    <col min="1541" max="1541" width="13.140625" bestFit="1" customWidth="1"/>
    <col min="1542" max="1542" width="9.5703125" customWidth="1"/>
    <col min="1543" max="1543" width="10.140625" customWidth="1"/>
    <col min="1544" max="1545" width="11.42578125" bestFit="1" customWidth="1"/>
    <col min="1793" max="1793" width="3.28515625" customWidth="1"/>
    <col min="1794" max="1794" width="31.42578125" customWidth="1"/>
    <col min="1795" max="1795" width="10.28515625" customWidth="1"/>
    <col min="1796" max="1796" width="10.7109375" customWidth="1"/>
    <col min="1797" max="1797" width="13.140625" bestFit="1" customWidth="1"/>
    <col min="1798" max="1798" width="9.5703125" customWidth="1"/>
    <col min="1799" max="1799" width="10.140625" customWidth="1"/>
    <col min="1800" max="1801" width="11.42578125" bestFit="1" customWidth="1"/>
    <col min="2049" max="2049" width="3.28515625" customWidth="1"/>
    <col min="2050" max="2050" width="31.42578125" customWidth="1"/>
    <col min="2051" max="2051" width="10.28515625" customWidth="1"/>
    <col min="2052" max="2052" width="10.7109375" customWidth="1"/>
    <col min="2053" max="2053" width="13.140625" bestFit="1" customWidth="1"/>
    <col min="2054" max="2054" width="9.5703125" customWidth="1"/>
    <col min="2055" max="2055" width="10.140625" customWidth="1"/>
    <col min="2056" max="2057" width="11.42578125" bestFit="1" customWidth="1"/>
    <col min="2305" max="2305" width="3.28515625" customWidth="1"/>
    <col min="2306" max="2306" width="31.42578125" customWidth="1"/>
    <col min="2307" max="2307" width="10.28515625" customWidth="1"/>
    <col min="2308" max="2308" width="10.7109375" customWidth="1"/>
    <col min="2309" max="2309" width="13.140625" bestFit="1" customWidth="1"/>
    <col min="2310" max="2310" width="9.5703125" customWidth="1"/>
    <col min="2311" max="2311" width="10.140625" customWidth="1"/>
    <col min="2312" max="2313" width="11.42578125" bestFit="1" customWidth="1"/>
    <col min="2561" max="2561" width="3.28515625" customWidth="1"/>
    <col min="2562" max="2562" width="31.42578125" customWidth="1"/>
    <col min="2563" max="2563" width="10.28515625" customWidth="1"/>
    <col min="2564" max="2564" width="10.7109375" customWidth="1"/>
    <col min="2565" max="2565" width="13.140625" bestFit="1" customWidth="1"/>
    <col min="2566" max="2566" width="9.5703125" customWidth="1"/>
    <col min="2567" max="2567" width="10.140625" customWidth="1"/>
    <col min="2568" max="2569" width="11.42578125" bestFit="1" customWidth="1"/>
    <col min="2817" max="2817" width="3.28515625" customWidth="1"/>
    <col min="2818" max="2818" width="31.42578125" customWidth="1"/>
    <col min="2819" max="2819" width="10.28515625" customWidth="1"/>
    <col min="2820" max="2820" width="10.7109375" customWidth="1"/>
    <col min="2821" max="2821" width="13.140625" bestFit="1" customWidth="1"/>
    <col min="2822" max="2822" width="9.5703125" customWidth="1"/>
    <col min="2823" max="2823" width="10.140625" customWidth="1"/>
    <col min="2824" max="2825" width="11.42578125" bestFit="1" customWidth="1"/>
    <col min="3073" max="3073" width="3.28515625" customWidth="1"/>
    <col min="3074" max="3074" width="31.42578125" customWidth="1"/>
    <col min="3075" max="3075" width="10.28515625" customWidth="1"/>
    <col min="3076" max="3076" width="10.7109375" customWidth="1"/>
    <col min="3077" max="3077" width="13.140625" bestFit="1" customWidth="1"/>
    <col min="3078" max="3078" width="9.5703125" customWidth="1"/>
    <col min="3079" max="3079" width="10.140625" customWidth="1"/>
    <col min="3080" max="3081" width="11.42578125" bestFit="1" customWidth="1"/>
    <col min="3329" max="3329" width="3.28515625" customWidth="1"/>
    <col min="3330" max="3330" width="31.42578125" customWidth="1"/>
    <col min="3331" max="3331" width="10.28515625" customWidth="1"/>
    <col min="3332" max="3332" width="10.7109375" customWidth="1"/>
    <col min="3333" max="3333" width="13.140625" bestFit="1" customWidth="1"/>
    <col min="3334" max="3334" width="9.5703125" customWidth="1"/>
    <col min="3335" max="3335" width="10.140625" customWidth="1"/>
    <col min="3336" max="3337" width="11.42578125" bestFit="1" customWidth="1"/>
    <col min="3585" max="3585" width="3.28515625" customWidth="1"/>
    <col min="3586" max="3586" width="31.42578125" customWidth="1"/>
    <col min="3587" max="3587" width="10.28515625" customWidth="1"/>
    <col min="3588" max="3588" width="10.7109375" customWidth="1"/>
    <col min="3589" max="3589" width="13.140625" bestFit="1" customWidth="1"/>
    <col min="3590" max="3590" width="9.5703125" customWidth="1"/>
    <col min="3591" max="3591" width="10.140625" customWidth="1"/>
    <col min="3592" max="3593" width="11.42578125" bestFit="1" customWidth="1"/>
    <col min="3841" max="3841" width="3.28515625" customWidth="1"/>
    <col min="3842" max="3842" width="31.42578125" customWidth="1"/>
    <col min="3843" max="3843" width="10.28515625" customWidth="1"/>
    <col min="3844" max="3844" width="10.7109375" customWidth="1"/>
    <col min="3845" max="3845" width="13.140625" bestFit="1" customWidth="1"/>
    <col min="3846" max="3846" width="9.5703125" customWidth="1"/>
    <col min="3847" max="3847" width="10.140625" customWidth="1"/>
    <col min="3848" max="3849" width="11.42578125" bestFit="1" customWidth="1"/>
    <col min="4097" max="4097" width="3.28515625" customWidth="1"/>
    <col min="4098" max="4098" width="31.42578125" customWidth="1"/>
    <col min="4099" max="4099" width="10.28515625" customWidth="1"/>
    <col min="4100" max="4100" width="10.7109375" customWidth="1"/>
    <col min="4101" max="4101" width="13.140625" bestFit="1" customWidth="1"/>
    <col min="4102" max="4102" width="9.5703125" customWidth="1"/>
    <col min="4103" max="4103" width="10.140625" customWidth="1"/>
    <col min="4104" max="4105" width="11.42578125" bestFit="1" customWidth="1"/>
    <col min="4353" max="4353" width="3.28515625" customWidth="1"/>
    <col min="4354" max="4354" width="31.42578125" customWidth="1"/>
    <col min="4355" max="4355" width="10.28515625" customWidth="1"/>
    <col min="4356" max="4356" width="10.7109375" customWidth="1"/>
    <col min="4357" max="4357" width="13.140625" bestFit="1" customWidth="1"/>
    <col min="4358" max="4358" width="9.5703125" customWidth="1"/>
    <col min="4359" max="4359" width="10.140625" customWidth="1"/>
    <col min="4360" max="4361" width="11.42578125" bestFit="1" customWidth="1"/>
    <col min="4609" max="4609" width="3.28515625" customWidth="1"/>
    <col min="4610" max="4610" width="31.42578125" customWidth="1"/>
    <col min="4611" max="4611" width="10.28515625" customWidth="1"/>
    <col min="4612" max="4612" width="10.7109375" customWidth="1"/>
    <col min="4613" max="4613" width="13.140625" bestFit="1" customWidth="1"/>
    <col min="4614" max="4614" width="9.5703125" customWidth="1"/>
    <col min="4615" max="4615" width="10.140625" customWidth="1"/>
    <col min="4616" max="4617" width="11.42578125" bestFit="1" customWidth="1"/>
    <col min="4865" max="4865" width="3.28515625" customWidth="1"/>
    <col min="4866" max="4866" width="31.42578125" customWidth="1"/>
    <col min="4867" max="4867" width="10.28515625" customWidth="1"/>
    <col min="4868" max="4868" width="10.7109375" customWidth="1"/>
    <col min="4869" max="4869" width="13.140625" bestFit="1" customWidth="1"/>
    <col min="4870" max="4870" width="9.5703125" customWidth="1"/>
    <col min="4871" max="4871" width="10.140625" customWidth="1"/>
    <col min="4872" max="4873" width="11.42578125" bestFit="1" customWidth="1"/>
    <col min="5121" max="5121" width="3.28515625" customWidth="1"/>
    <col min="5122" max="5122" width="31.42578125" customWidth="1"/>
    <col min="5123" max="5123" width="10.28515625" customWidth="1"/>
    <col min="5124" max="5124" width="10.7109375" customWidth="1"/>
    <col min="5125" max="5125" width="13.140625" bestFit="1" customWidth="1"/>
    <col min="5126" max="5126" width="9.5703125" customWidth="1"/>
    <col min="5127" max="5127" width="10.140625" customWidth="1"/>
    <col min="5128" max="5129" width="11.42578125" bestFit="1" customWidth="1"/>
    <col min="5377" max="5377" width="3.28515625" customWidth="1"/>
    <col min="5378" max="5378" width="31.42578125" customWidth="1"/>
    <col min="5379" max="5379" width="10.28515625" customWidth="1"/>
    <col min="5380" max="5380" width="10.7109375" customWidth="1"/>
    <col min="5381" max="5381" width="13.140625" bestFit="1" customWidth="1"/>
    <col min="5382" max="5382" width="9.5703125" customWidth="1"/>
    <col min="5383" max="5383" width="10.140625" customWidth="1"/>
    <col min="5384" max="5385" width="11.42578125" bestFit="1" customWidth="1"/>
    <col min="5633" max="5633" width="3.28515625" customWidth="1"/>
    <col min="5634" max="5634" width="31.42578125" customWidth="1"/>
    <col min="5635" max="5635" width="10.28515625" customWidth="1"/>
    <col min="5636" max="5636" width="10.7109375" customWidth="1"/>
    <col min="5637" max="5637" width="13.140625" bestFit="1" customWidth="1"/>
    <col min="5638" max="5638" width="9.5703125" customWidth="1"/>
    <col min="5639" max="5639" width="10.140625" customWidth="1"/>
    <col min="5640" max="5641" width="11.42578125" bestFit="1" customWidth="1"/>
    <col min="5889" max="5889" width="3.28515625" customWidth="1"/>
    <col min="5890" max="5890" width="31.42578125" customWidth="1"/>
    <col min="5891" max="5891" width="10.28515625" customWidth="1"/>
    <col min="5892" max="5892" width="10.7109375" customWidth="1"/>
    <col min="5893" max="5893" width="13.140625" bestFit="1" customWidth="1"/>
    <col min="5894" max="5894" width="9.5703125" customWidth="1"/>
    <col min="5895" max="5895" width="10.140625" customWidth="1"/>
    <col min="5896" max="5897" width="11.42578125" bestFit="1" customWidth="1"/>
    <col min="6145" max="6145" width="3.28515625" customWidth="1"/>
    <col min="6146" max="6146" width="31.42578125" customWidth="1"/>
    <col min="6147" max="6147" width="10.28515625" customWidth="1"/>
    <col min="6148" max="6148" width="10.7109375" customWidth="1"/>
    <col min="6149" max="6149" width="13.140625" bestFit="1" customWidth="1"/>
    <col min="6150" max="6150" width="9.5703125" customWidth="1"/>
    <col min="6151" max="6151" width="10.140625" customWidth="1"/>
    <col min="6152" max="6153" width="11.42578125" bestFit="1" customWidth="1"/>
    <col min="6401" max="6401" width="3.28515625" customWidth="1"/>
    <col min="6402" max="6402" width="31.42578125" customWidth="1"/>
    <col min="6403" max="6403" width="10.28515625" customWidth="1"/>
    <col min="6404" max="6404" width="10.7109375" customWidth="1"/>
    <col min="6405" max="6405" width="13.140625" bestFit="1" customWidth="1"/>
    <col min="6406" max="6406" width="9.5703125" customWidth="1"/>
    <col min="6407" max="6407" width="10.140625" customWidth="1"/>
    <col min="6408" max="6409" width="11.42578125" bestFit="1" customWidth="1"/>
    <col min="6657" max="6657" width="3.28515625" customWidth="1"/>
    <col min="6658" max="6658" width="31.42578125" customWidth="1"/>
    <col min="6659" max="6659" width="10.28515625" customWidth="1"/>
    <col min="6660" max="6660" width="10.7109375" customWidth="1"/>
    <col min="6661" max="6661" width="13.140625" bestFit="1" customWidth="1"/>
    <col min="6662" max="6662" width="9.5703125" customWidth="1"/>
    <col min="6663" max="6663" width="10.140625" customWidth="1"/>
    <col min="6664" max="6665" width="11.42578125" bestFit="1" customWidth="1"/>
    <col min="6913" max="6913" width="3.28515625" customWidth="1"/>
    <col min="6914" max="6914" width="31.42578125" customWidth="1"/>
    <col min="6915" max="6915" width="10.28515625" customWidth="1"/>
    <col min="6916" max="6916" width="10.7109375" customWidth="1"/>
    <col min="6917" max="6917" width="13.140625" bestFit="1" customWidth="1"/>
    <col min="6918" max="6918" width="9.5703125" customWidth="1"/>
    <col min="6919" max="6919" width="10.140625" customWidth="1"/>
    <col min="6920" max="6921" width="11.42578125" bestFit="1" customWidth="1"/>
    <col min="7169" max="7169" width="3.28515625" customWidth="1"/>
    <col min="7170" max="7170" width="31.42578125" customWidth="1"/>
    <col min="7171" max="7171" width="10.28515625" customWidth="1"/>
    <col min="7172" max="7172" width="10.7109375" customWidth="1"/>
    <col min="7173" max="7173" width="13.140625" bestFit="1" customWidth="1"/>
    <col min="7174" max="7174" width="9.5703125" customWidth="1"/>
    <col min="7175" max="7175" width="10.140625" customWidth="1"/>
    <col min="7176" max="7177" width="11.42578125" bestFit="1" customWidth="1"/>
    <col min="7425" max="7425" width="3.28515625" customWidth="1"/>
    <col min="7426" max="7426" width="31.42578125" customWidth="1"/>
    <col min="7427" max="7427" width="10.28515625" customWidth="1"/>
    <col min="7428" max="7428" width="10.7109375" customWidth="1"/>
    <col min="7429" max="7429" width="13.140625" bestFit="1" customWidth="1"/>
    <col min="7430" max="7430" width="9.5703125" customWidth="1"/>
    <col min="7431" max="7431" width="10.140625" customWidth="1"/>
    <col min="7432" max="7433" width="11.42578125" bestFit="1" customWidth="1"/>
    <col min="7681" max="7681" width="3.28515625" customWidth="1"/>
    <col min="7682" max="7682" width="31.42578125" customWidth="1"/>
    <col min="7683" max="7683" width="10.28515625" customWidth="1"/>
    <col min="7684" max="7684" width="10.7109375" customWidth="1"/>
    <col min="7685" max="7685" width="13.140625" bestFit="1" customWidth="1"/>
    <col min="7686" max="7686" width="9.5703125" customWidth="1"/>
    <col min="7687" max="7687" width="10.140625" customWidth="1"/>
    <col min="7688" max="7689" width="11.42578125" bestFit="1" customWidth="1"/>
    <col min="7937" max="7937" width="3.28515625" customWidth="1"/>
    <col min="7938" max="7938" width="31.42578125" customWidth="1"/>
    <col min="7939" max="7939" width="10.28515625" customWidth="1"/>
    <col min="7940" max="7940" width="10.7109375" customWidth="1"/>
    <col min="7941" max="7941" width="13.140625" bestFit="1" customWidth="1"/>
    <col min="7942" max="7942" width="9.5703125" customWidth="1"/>
    <col min="7943" max="7943" width="10.140625" customWidth="1"/>
    <col min="7944" max="7945" width="11.42578125" bestFit="1" customWidth="1"/>
    <col min="8193" max="8193" width="3.28515625" customWidth="1"/>
    <col min="8194" max="8194" width="31.42578125" customWidth="1"/>
    <col min="8195" max="8195" width="10.28515625" customWidth="1"/>
    <col min="8196" max="8196" width="10.7109375" customWidth="1"/>
    <col min="8197" max="8197" width="13.140625" bestFit="1" customWidth="1"/>
    <col min="8198" max="8198" width="9.5703125" customWidth="1"/>
    <col min="8199" max="8199" width="10.140625" customWidth="1"/>
    <col min="8200" max="8201" width="11.42578125" bestFit="1" customWidth="1"/>
    <col min="8449" max="8449" width="3.28515625" customWidth="1"/>
    <col min="8450" max="8450" width="31.42578125" customWidth="1"/>
    <col min="8451" max="8451" width="10.28515625" customWidth="1"/>
    <col min="8452" max="8452" width="10.7109375" customWidth="1"/>
    <col min="8453" max="8453" width="13.140625" bestFit="1" customWidth="1"/>
    <col min="8454" max="8454" width="9.5703125" customWidth="1"/>
    <col min="8455" max="8455" width="10.140625" customWidth="1"/>
    <col min="8456" max="8457" width="11.42578125" bestFit="1" customWidth="1"/>
    <col min="8705" max="8705" width="3.28515625" customWidth="1"/>
    <col min="8706" max="8706" width="31.42578125" customWidth="1"/>
    <col min="8707" max="8707" width="10.28515625" customWidth="1"/>
    <col min="8708" max="8708" width="10.7109375" customWidth="1"/>
    <col min="8709" max="8709" width="13.140625" bestFit="1" customWidth="1"/>
    <col min="8710" max="8710" width="9.5703125" customWidth="1"/>
    <col min="8711" max="8711" width="10.140625" customWidth="1"/>
    <col min="8712" max="8713" width="11.42578125" bestFit="1" customWidth="1"/>
    <col min="8961" max="8961" width="3.28515625" customWidth="1"/>
    <col min="8962" max="8962" width="31.42578125" customWidth="1"/>
    <col min="8963" max="8963" width="10.28515625" customWidth="1"/>
    <col min="8964" max="8964" width="10.7109375" customWidth="1"/>
    <col min="8965" max="8965" width="13.140625" bestFit="1" customWidth="1"/>
    <col min="8966" max="8966" width="9.5703125" customWidth="1"/>
    <col min="8967" max="8967" width="10.140625" customWidth="1"/>
    <col min="8968" max="8969" width="11.42578125" bestFit="1" customWidth="1"/>
    <col min="9217" max="9217" width="3.28515625" customWidth="1"/>
    <col min="9218" max="9218" width="31.42578125" customWidth="1"/>
    <col min="9219" max="9219" width="10.28515625" customWidth="1"/>
    <col min="9220" max="9220" width="10.7109375" customWidth="1"/>
    <col min="9221" max="9221" width="13.140625" bestFit="1" customWidth="1"/>
    <col min="9222" max="9222" width="9.5703125" customWidth="1"/>
    <col min="9223" max="9223" width="10.140625" customWidth="1"/>
    <col min="9224" max="9225" width="11.42578125" bestFit="1" customWidth="1"/>
    <col min="9473" max="9473" width="3.28515625" customWidth="1"/>
    <col min="9474" max="9474" width="31.42578125" customWidth="1"/>
    <col min="9475" max="9475" width="10.28515625" customWidth="1"/>
    <col min="9476" max="9476" width="10.7109375" customWidth="1"/>
    <col min="9477" max="9477" width="13.140625" bestFit="1" customWidth="1"/>
    <col min="9478" max="9478" width="9.5703125" customWidth="1"/>
    <col min="9479" max="9479" width="10.140625" customWidth="1"/>
    <col min="9480" max="9481" width="11.42578125" bestFit="1" customWidth="1"/>
    <col min="9729" max="9729" width="3.28515625" customWidth="1"/>
    <col min="9730" max="9730" width="31.42578125" customWidth="1"/>
    <col min="9731" max="9731" width="10.28515625" customWidth="1"/>
    <col min="9732" max="9732" width="10.7109375" customWidth="1"/>
    <col min="9733" max="9733" width="13.140625" bestFit="1" customWidth="1"/>
    <col min="9734" max="9734" width="9.5703125" customWidth="1"/>
    <col min="9735" max="9735" width="10.140625" customWidth="1"/>
    <col min="9736" max="9737" width="11.42578125" bestFit="1" customWidth="1"/>
    <col min="9985" max="9985" width="3.28515625" customWidth="1"/>
    <col min="9986" max="9986" width="31.42578125" customWidth="1"/>
    <col min="9987" max="9987" width="10.28515625" customWidth="1"/>
    <col min="9988" max="9988" width="10.7109375" customWidth="1"/>
    <col min="9989" max="9989" width="13.140625" bestFit="1" customWidth="1"/>
    <col min="9990" max="9990" width="9.5703125" customWidth="1"/>
    <col min="9991" max="9991" width="10.140625" customWidth="1"/>
    <col min="9992" max="9993" width="11.42578125" bestFit="1" customWidth="1"/>
    <col min="10241" max="10241" width="3.28515625" customWidth="1"/>
    <col min="10242" max="10242" width="31.42578125" customWidth="1"/>
    <col min="10243" max="10243" width="10.28515625" customWidth="1"/>
    <col min="10244" max="10244" width="10.7109375" customWidth="1"/>
    <col min="10245" max="10245" width="13.140625" bestFit="1" customWidth="1"/>
    <col min="10246" max="10246" width="9.5703125" customWidth="1"/>
    <col min="10247" max="10247" width="10.140625" customWidth="1"/>
    <col min="10248" max="10249" width="11.42578125" bestFit="1" customWidth="1"/>
    <col min="10497" max="10497" width="3.28515625" customWidth="1"/>
    <col min="10498" max="10498" width="31.42578125" customWidth="1"/>
    <col min="10499" max="10499" width="10.28515625" customWidth="1"/>
    <col min="10500" max="10500" width="10.7109375" customWidth="1"/>
    <col min="10501" max="10501" width="13.140625" bestFit="1" customWidth="1"/>
    <col min="10502" max="10502" width="9.5703125" customWidth="1"/>
    <col min="10503" max="10503" width="10.140625" customWidth="1"/>
    <col min="10504" max="10505" width="11.42578125" bestFit="1" customWidth="1"/>
    <col min="10753" max="10753" width="3.28515625" customWidth="1"/>
    <col min="10754" max="10754" width="31.42578125" customWidth="1"/>
    <col min="10755" max="10755" width="10.28515625" customWidth="1"/>
    <col min="10756" max="10756" width="10.7109375" customWidth="1"/>
    <col min="10757" max="10757" width="13.140625" bestFit="1" customWidth="1"/>
    <col min="10758" max="10758" width="9.5703125" customWidth="1"/>
    <col min="10759" max="10759" width="10.140625" customWidth="1"/>
    <col min="10760" max="10761" width="11.42578125" bestFit="1" customWidth="1"/>
    <col min="11009" max="11009" width="3.28515625" customWidth="1"/>
    <col min="11010" max="11010" width="31.42578125" customWidth="1"/>
    <col min="11011" max="11011" width="10.28515625" customWidth="1"/>
    <col min="11012" max="11012" width="10.7109375" customWidth="1"/>
    <col min="11013" max="11013" width="13.140625" bestFit="1" customWidth="1"/>
    <col min="11014" max="11014" width="9.5703125" customWidth="1"/>
    <col min="11015" max="11015" width="10.140625" customWidth="1"/>
    <col min="11016" max="11017" width="11.42578125" bestFit="1" customWidth="1"/>
    <col min="11265" max="11265" width="3.28515625" customWidth="1"/>
    <col min="11266" max="11266" width="31.42578125" customWidth="1"/>
    <col min="11267" max="11267" width="10.28515625" customWidth="1"/>
    <col min="11268" max="11268" width="10.7109375" customWidth="1"/>
    <col min="11269" max="11269" width="13.140625" bestFit="1" customWidth="1"/>
    <col min="11270" max="11270" width="9.5703125" customWidth="1"/>
    <col min="11271" max="11271" width="10.140625" customWidth="1"/>
    <col min="11272" max="11273" width="11.42578125" bestFit="1" customWidth="1"/>
    <col min="11521" max="11521" width="3.28515625" customWidth="1"/>
    <col min="11522" max="11522" width="31.42578125" customWidth="1"/>
    <col min="11523" max="11523" width="10.28515625" customWidth="1"/>
    <col min="11524" max="11524" width="10.7109375" customWidth="1"/>
    <col min="11525" max="11525" width="13.140625" bestFit="1" customWidth="1"/>
    <col min="11526" max="11526" width="9.5703125" customWidth="1"/>
    <col min="11527" max="11527" width="10.140625" customWidth="1"/>
    <col min="11528" max="11529" width="11.42578125" bestFit="1" customWidth="1"/>
    <col min="11777" max="11777" width="3.28515625" customWidth="1"/>
    <col min="11778" max="11778" width="31.42578125" customWidth="1"/>
    <col min="11779" max="11779" width="10.28515625" customWidth="1"/>
    <col min="11780" max="11780" width="10.7109375" customWidth="1"/>
    <col min="11781" max="11781" width="13.140625" bestFit="1" customWidth="1"/>
    <col min="11782" max="11782" width="9.5703125" customWidth="1"/>
    <col min="11783" max="11783" width="10.140625" customWidth="1"/>
    <col min="11784" max="11785" width="11.42578125" bestFit="1" customWidth="1"/>
    <col min="12033" max="12033" width="3.28515625" customWidth="1"/>
    <col min="12034" max="12034" width="31.42578125" customWidth="1"/>
    <col min="12035" max="12035" width="10.28515625" customWidth="1"/>
    <col min="12036" max="12036" width="10.7109375" customWidth="1"/>
    <col min="12037" max="12037" width="13.140625" bestFit="1" customWidth="1"/>
    <col min="12038" max="12038" width="9.5703125" customWidth="1"/>
    <col min="12039" max="12039" width="10.140625" customWidth="1"/>
    <col min="12040" max="12041" width="11.42578125" bestFit="1" customWidth="1"/>
    <col min="12289" max="12289" width="3.28515625" customWidth="1"/>
    <col min="12290" max="12290" width="31.42578125" customWidth="1"/>
    <col min="12291" max="12291" width="10.28515625" customWidth="1"/>
    <col min="12292" max="12292" width="10.7109375" customWidth="1"/>
    <col min="12293" max="12293" width="13.140625" bestFit="1" customWidth="1"/>
    <col min="12294" max="12294" width="9.5703125" customWidth="1"/>
    <col min="12295" max="12295" width="10.140625" customWidth="1"/>
    <col min="12296" max="12297" width="11.42578125" bestFit="1" customWidth="1"/>
    <col min="12545" max="12545" width="3.28515625" customWidth="1"/>
    <col min="12546" max="12546" width="31.42578125" customWidth="1"/>
    <col min="12547" max="12547" width="10.28515625" customWidth="1"/>
    <col min="12548" max="12548" width="10.7109375" customWidth="1"/>
    <col min="12549" max="12549" width="13.140625" bestFit="1" customWidth="1"/>
    <col min="12550" max="12550" width="9.5703125" customWidth="1"/>
    <col min="12551" max="12551" width="10.140625" customWidth="1"/>
    <col min="12552" max="12553" width="11.42578125" bestFit="1" customWidth="1"/>
    <col min="12801" max="12801" width="3.28515625" customWidth="1"/>
    <col min="12802" max="12802" width="31.42578125" customWidth="1"/>
    <col min="12803" max="12803" width="10.28515625" customWidth="1"/>
    <col min="12804" max="12804" width="10.7109375" customWidth="1"/>
    <col min="12805" max="12805" width="13.140625" bestFit="1" customWidth="1"/>
    <col min="12806" max="12806" width="9.5703125" customWidth="1"/>
    <col min="12807" max="12807" width="10.140625" customWidth="1"/>
    <col min="12808" max="12809" width="11.42578125" bestFit="1" customWidth="1"/>
    <col min="13057" max="13057" width="3.28515625" customWidth="1"/>
    <col min="13058" max="13058" width="31.42578125" customWidth="1"/>
    <col min="13059" max="13059" width="10.28515625" customWidth="1"/>
    <col min="13060" max="13060" width="10.7109375" customWidth="1"/>
    <col min="13061" max="13061" width="13.140625" bestFit="1" customWidth="1"/>
    <col min="13062" max="13062" width="9.5703125" customWidth="1"/>
    <col min="13063" max="13063" width="10.140625" customWidth="1"/>
    <col min="13064" max="13065" width="11.42578125" bestFit="1" customWidth="1"/>
    <col min="13313" max="13313" width="3.28515625" customWidth="1"/>
    <col min="13314" max="13314" width="31.42578125" customWidth="1"/>
    <col min="13315" max="13315" width="10.28515625" customWidth="1"/>
    <col min="13316" max="13316" width="10.7109375" customWidth="1"/>
    <col min="13317" max="13317" width="13.140625" bestFit="1" customWidth="1"/>
    <col min="13318" max="13318" width="9.5703125" customWidth="1"/>
    <col min="13319" max="13319" width="10.140625" customWidth="1"/>
    <col min="13320" max="13321" width="11.42578125" bestFit="1" customWidth="1"/>
    <col min="13569" max="13569" width="3.28515625" customWidth="1"/>
    <col min="13570" max="13570" width="31.42578125" customWidth="1"/>
    <col min="13571" max="13571" width="10.28515625" customWidth="1"/>
    <col min="13572" max="13572" width="10.7109375" customWidth="1"/>
    <col min="13573" max="13573" width="13.140625" bestFit="1" customWidth="1"/>
    <col min="13574" max="13574" width="9.5703125" customWidth="1"/>
    <col min="13575" max="13575" width="10.140625" customWidth="1"/>
    <col min="13576" max="13577" width="11.42578125" bestFit="1" customWidth="1"/>
    <col min="13825" max="13825" width="3.28515625" customWidth="1"/>
    <col min="13826" max="13826" width="31.42578125" customWidth="1"/>
    <col min="13827" max="13827" width="10.28515625" customWidth="1"/>
    <col min="13828" max="13828" width="10.7109375" customWidth="1"/>
    <col min="13829" max="13829" width="13.140625" bestFit="1" customWidth="1"/>
    <col min="13830" max="13830" width="9.5703125" customWidth="1"/>
    <col min="13831" max="13831" width="10.140625" customWidth="1"/>
    <col min="13832" max="13833" width="11.42578125" bestFit="1" customWidth="1"/>
    <col min="14081" max="14081" width="3.28515625" customWidth="1"/>
    <col min="14082" max="14082" width="31.42578125" customWidth="1"/>
    <col min="14083" max="14083" width="10.28515625" customWidth="1"/>
    <col min="14084" max="14084" width="10.7109375" customWidth="1"/>
    <col min="14085" max="14085" width="13.140625" bestFit="1" customWidth="1"/>
    <col min="14086" max="14086" width="9.5703125" customWidth="1"/>
    <col min="14087" max="14087" width="10.140625" customWidth="1"/>
    <col min="14088" max="14089" width="11.42578125" bestFit="1" customWidth="1"/>
    <col min="14337" max="14337" width="3.28515625" customWidth="1"/>
    <col min="14338" max="14338" width="31.42578125" customWidth="1"/>
    <col min="14339" max="14339" width="10.28515625" customWidth="1"/>
    <col min="14340" max="14340" width="10.7109375" customWidth="1"/>
    <col min="14341" max="14341" width="13.140625" bestFit="1" customWidth="1"/>
    <col min="14342" max="14342" width="9.5703125" customWidth="1"/>
    <col min="14343" max="14343" width="10.140625" customWidth="1"/>
    <col min="14344" max="14345" width="11.42578125" bestFit="1" customWidth="1"/>
    <col min="14593" max="14593" width="3.28515625" customWidth="1"/>
    <col min="14594" max="14594" width="31.42578125" customWidth="1"/>
    <col min="14595" max="14595" width="10.28515625" customWidth="1"/>
    <col min="14596" max="14596" width="10.7109375" customWidth="1"/>
    <col min="14597" max="14597" width="13.140625" bestFit="1" customWidth="1"/>
    <col min="14598" max="14598" width="9.5703125" customWidth="1"/>
    <col min="14599" max="14599" width="10.140625" customWidth="1"/>
    <col min="14600" max="14601" width="11.42578125" bestFit="1" customWidth="1"/>
    <col min="14849" max="14849" width="3.28515625" customWidth="1"/>
    <col min="14850" max="14850" width="31.42578125" customWidth="1"/>
    <col min="14851" max="14851" width="10.28515625" customWidth="1"/>
    <col min="14852" max="14852" width="10.7109375" customWidth="1"/>
    <col min="14853" max="14853" width="13.140625" bestFit="1" customWidth="1"/>
    <col min="14854" max="14854" width="9.5703125" customWidth="1"/>
    <col min="14855" max="14855" width="10.140625" customWidth="1"/>
    <col min="14856" max="14857" width="11.42578125" bestFit="1" customWidth="1"/>
    <col min="15105" max="15105" width="3.28515625" customWidth="1"/>
    <col min="15106" max="15106" width="31.42578125" customWidth="1"/>
    <col min="15107" max="15107" width="10.28515625" customWidth="1"/>
    <col min="15108" max="15108" width="10.7109375" customWidth="1"/>
    <col min="15109" max="15109" width="13.140625" bestFit="1" customWidth="1"/>
    <col min="15110" max="15110" width="9.5703125" customWidth="1"/>
    <col min="15111" max="15111" width="10.140625" customWidth="1"/>
    <col min="15112" max="15113" width="11.42578125" bestFit="1" customWidth="1"/>
    <col min="15361" max="15361" width="3.28515625" customWidth="1"/>
    <col min="15362" max="15362" width="31.42578125" customWidth="1"/>
    <col min="15363" max="15363" width="10.28515625" customWidth="1"/>
    <col min="15364" max="15364" width="10.7109375" customWidth="1"/>
    <col min="15365" max="15365" width="13.140625" bestFit="1" customWidth="1"/>
    <col min="15366" max="15366" width="9.5703125" customWidth="1"/>
    <col min="15367" max="15367" width="10.140625" customWidth="1"/>
    <col min="15368" max="15369" width="11.42578125" bestFit="1" customWidth="1"/>
    <col min="15617" max="15617" width="3.28515625" customWidth="1"/>
    <col min="15618" max="15618" width="31.42578125" customWidth="1"/>
    <col min="15619" max="15619" width="10.28515625" customWidth="1"/>
    <col min="15620" max="15620" width="10.7109375" customWidth="1"/>
    <col min="15621" max="15621" width="13.140625" bestFit="1" customWidth="1"/>
    <col min="15622" max="15622" width="9.5703125" customWidth="1"/>
    <col min="15623" max="15623" width="10.140625" customWidth="1"/>
    <col min="15624" max="15625" width="11.42578125" bestFit="1" customWidth="1"/>
    <col min="15873" max="15873" width="3.28515625" customWidth="1"/>
    <col min="15874" max="15874" width="31.42578125" customWidth="1"/>
    <col min="15875" max="15875" width="10.28515625" customWidth="1"/>
    <col min="15876" max="15876" width="10.7109375" customWidth="1"/>
    <col min="15877" max="15877" width="13.140625" bestFit="1" customWidth="1"/>
    <col min="15878" max="15878" width="9.5703125" customWidth="1"/>
    <col min="15879" max="15879" width="10.140625" customWidth="1"/>
    <col min="15880" max="15881" width="11.42578125" bestFit="1" customWidth="1"/>
    <col min="16129" max="16129" width="3.28515625" customWidth="1"/>
    <col min="16130" max="16130" width="31.42578125" customWidth="1"/>
    <col min="16131" max="16131" width="10.28515625" customWidth="1"/>
    <col min="16132" max="16132" width="10.7109375" customWidth="1"/>
    <col min="16133" max="16133" width="13.140625" bestFit="1" customWidth="1"/>
    <col min="16134" max="16134" width="9.5703125" customWidth="1"/>
    <col min="16135" max="16135" width="10.140625" customWidth="1"/>
    <col min="16136" max="16137" width="11.42578125" bestFit="1" customWidth="1"/>
  </cols>
  <sheetData>
    <row r="1" spans="1:12" x14ac:dyDescent="0.25">
      <c r="A1" s="188"/>
      <c r="B1" s="189"/>
      <c r="C1" s="189"/>
      <c r="D1" s="189"/>
      <c r="E1" s="189"/>
      <c r="F1" s="189"/>
      <c r="G1" s="189"/>
      <c r="H1" s="189"/>
      <c r="I1" s="189"/>
    </row>
    <row r="2" spans="1:12" x14ac:dyDescent="0.25">
      <c r="A2" s="190" t="s">
        <v>0</v>
      </c>
      <c r="B2" s="190"/>
      <c r="C2" s="190"/>
      <c r="D2" s="190"/>
      <c r="E2" s="190"/>
      <c r="F2" s="190"/>
      <c r="G2" s="190"/>
      <c r="H2" s="190"/>
      <c r="I2" s="190"/>
    </row>
    <row r="3" spans="1:12" x14ac:dyDescent="0.25">
      <c r="A3" s="190" t="s">
        <v>149</v>
      </c>
      <c r="B3" s="191"/>
      <c r="C3" s="191"/>
      <c r="D3" s="191"/>
      <c r="E3" s="191"/>
      <c r="F3" s="191"/>
      <c r="G3" s="191"/>
      <c r="H3" s="191"/>
      <c r="I3" s="191"/>
    </row>
    <row r="5" spans="1:12" ht="30" x14ac:dyDescent="0.25">
      <c r="A5" s="192" t="s">
        <v>1</v>
      </c>
      <c r="B5" s="194" t="s">
        <v>2</v>
      </c>
      <c r="C5" s="193" t="s">
        <v>3</v>
      </c>
      <c r="D5" s="193" t="s">
        <v>4</v>
      </c>
      <c r="E5" s="193" t="s">
        <v>120</v>
      </c>
      <c r="F5" s="193" t="s">
        <v>121</v>
      </c>
      <c r="G5" s="1" t="s">
        <v>5</v>
      </c>
      <c r="H5" s="1" t="s">
        <v>5</v>
      </c>
      <c r="I5" s="2" t="s">
        <v>5</v>
      </c>
    </row>
    <row r="6" spans="1:12" ht="35.25" thickBot="1" x14ac:dyDescent="0.3">
      <c r="A6" s="193"/>
      <c r="B6" s="195"/>
      <c r="C6" s="196"/>
      <c r="D6" s="196"/>
      <c r="E6" s="196"/>
      <c r="F6" s="196"/>
      <c r="G6" s="3" t="s">
        <v>133</v>
      </c>
      <c r="H6" s="3" t="s">
        <v>139</v>
      </c>
      <c r="I6" s="4" t="s">
        <v>135</v>
      </c>
    </row>
    <row r="7" spans="1:12" x14ac:dyDescent="0.25">
      <c r="A7" s="185">
        <v>1</v>
      </c>
      <c r="B7" s="5" t="s">
        <v>6</v>
      </c>
      <c r="C7" s="6">
        <v>1030</v>
      </c>
      <c r="D7" s="102">
        <v>907</v>
      </c>
      <c r="E7" s="131">
        <v>913</v>
      </c>
      <c r="F7" s="132">
        <v>896</v>
      </c>
      <c r="G7" s="9">
        <f>F7/E7*100</f>
        <v>98.138006571741514</v>
      </c>
      <c r="H7" s="10">
        <f>F7/D7*100</f>
        <v>98.787210584343981</v>
      </c>
      <c r="I7" s="11">
        <f>F7/C7*100</f>
        <v>86.990291262135926</v>
      </c>
      <c r="J7" t="s">
        <v>123</v>
      </c>
      <c r="L7">
        <v>907</v>
      </c>
    </row>
    <row r="8" spans="1:12" x14ac:dyDescent="0.25">
      <c r="A8" s="186"/>
      <c r="B8" s="12" t="s">
        <v>7</v>
      </c>
      <c r="C8" s="13">
        <v>-1</v>
      </c>
      <c r="D8" s="13">
        <v>6</v>
      </c>
      <c r="E8" s="126">
        <v>3</v>
      </c>
      <c r="F8" s="126">
        <v>5</v>
      </c>
      <c r="G8" s="15">
        <f>F8/E8*100</f>
        <v>166.66666666666669</v>
      </c>
      <c r="H8" s="16">
        <f t="shared" ref="H8:H78" si="0">F8/D8*100</f>
        <v>83.333333333333343</v>
      </c>
      <c r="I8" s="17">
        <f t="shared" ref="I8:I78" si="1">F8/C8*100</f>
        <v>-500</v>
      </c>
    </row>
    <row r="9" spans="1:12" x14ac:dyDescent="0.25">
      <c r="A9" s="186"/>
      <c r="B9" s="18" t="s">
        <v>8</v>
      </c>
      <c r="C9" s="19">
        <v>0</v>
      </c>
      <c r="D9" s="151">
        <v>1</v>
      </c>
      <c r="E9" s="133">
        <v>0</v>
      </c>
      <c r="F9" s="133">
        <v>0</v>
      </c>
      <c r="G9" s="15" t="e">
        <f>F9/E9*100</f>
        <v>#DIV/0!</v>
      </c>
      <c r="H9" s="16">
        <f>F9/D9*100</f>
        <v>0</v>
      </c>
      <c r="I9" s="17" t="e">
        <f>F9/C9*100</f>
        <v>#DIV/0!</v>
      </c>
      <c r="K9" t="s">
        <v>158</v>
      </c>
      <c r="L9">
        <v>26</v>
      </c>
    </row>
    <row r="10" spans="1:12" ht="15.75" thickBot="1" x14ac:dyDescent="0.3">
      <c r="A10" s="187"/>
      <c r="B10" s="20" t="s">
        <v>9</v>
      </c>
      <c r="C10" s="21">
        <v>-3</v>
      </c>
      <c r="D10" s="21">
        <v>-3</v>
      </c>
      <c r="E10" s="128">
        <v>3</v>
      </c>
      <c r="F10" s="146">
        <v>-16</v>
      </c>
      <c r="G10" s="23">
        <f t="shared" ref="G10:G79" si="2">F10/E10*100</f>
        <v>-533.33333333333326</v>
      </c>
      <c r="H10" s="24">
        <f t="shared" si="0"/>
        <v>533.33333333333326</v>
      </c>
      <c r="I10" s="25">
        <f t="shared" si="1"/>
        <v>533.33333333333326</v>
      </c>
      <c r="K10" t="s">
        <v>159</v>
      </c>
      <c r="L10">
        <v>10</v>
      </c>
    </row>
    <row r="11" spans="1:12" x14ac:dyDescent="0.25">
      <c r="A11" s="185">
        <v>2</v>
      </c>
      <c r="B11" s="26" t="s">
        <v>10</v>
      </c>
      <c r="C11" s="6">
        <v>541</v>
      </c>
      <c r="D11" s="152">
        <v>551</v>
      </c>
      <c r="E11" s="140">
        <v>559</v>
      </c>
      <c r="F11" s="131">
        <v>540</v>
      </c>
      <c r="G11" s="9">
        <f t="shared" si="2"/>
        <v>96.601073345259394</v>
      </c>
      <c r="H11" s="10">
        <f t="shared" si="0"/>
        <v>98.003629764065337</v>
      </c>
      <c r="I11" s="11">
        <f t="shared" si="1"/>
        <v>99.815157116451019</v>
      </c>
      <c r="J11" s="166" t="s">
        <v>163</v>
      </c>
    </row>
    <row r="12" spans="1:12" x14ac:dyDescent="0.25">
      <c r="A12" s="186"/>
      <c r="B12" s="12" t="s">
        <v>11</v>
      </c>
      <c r="C12" s="13">
        <v>394</v>
      </c>
      <c r="D12" s="14">
        <v>468</v>
      </c>
      <c r="E12" s="126">
        <v>468</v>
      </c>
      <c r="F12" s="126">
        <v>468</v>
      </c>
      <c r="G12" s="15">
        <f t="shared" si="2"/>
        <v>100</v>
      </c>
      <c r="H12" s="16">
        <f t="shared" si="0"/>
        <v>100</v>
      </c>
      <c r="I12" s="17">
        <f t="shared" si="1"/>
        <v>118.78172588832487</v>
      </c>
      <c r="K12" t="s">
        <v>160</v>
      </c>
      <c r="L12">
        <v>11</v>
      </c>
    </row>
    <row r="13" spans="1:12" x14ac:dyDescent="0.25">
      <c r="A13" s="186"/>
      <c r="B13" s="12" t="s">
        <v>12</v>
      </c>
      <c r="C13" s="13">
        <v>70</v>
      </c>
      <c r="D13" s="14">
        <v>20</v>
      </c>
      <c r="E13" s="126">
        <v>18</v>
      </c>
      <c r="F13" s="126">
        <v>20</v>
      </c>
      <c r="G13" s="15">
        <f t="shared" si="2"/>
        <v>111.11111111111111</v>
      </c>
      <c r="H13" s="16">
        <f t="shared" si="0"/>
        <v>100</v>
      </c>
      <c r="I13" s="17">
        <f t="shared" si="1"/>
        <v>28.571428571428569</v>
      </c>
      <c r="K13" t="s">
        <v>161</v>
      </c>
      <c r="L13">
        <v>6</v>
      </c>
    </row>
    <row r="14" spans="1:12" x14ac:dyDescent="0.25">
      <c r="A14" s="186"/>
      <c r="B14" s="12" t="s">
        <v>13</v>
      </c>
      <c r="C14" s="13">
        <v>2</v>
      </c>
      <c r="D14" s="14">
        <v>4</v>
      </c>
      <c r="E14" s="126">
        <v>5</v>
      </c>
      <c r="F14" s="126">
        <v>8</v>
      </c>
      <c r="G14" s="15">
        <f t="shared" si="2"/>
        <v>160</v>
      </c>
      <c r="H14" s="16">
        <f t="shared" si="0"/>
        <v>200</v>
      </c>
      <c r="I14" s="17">
        <f t="shared" si="1"/>
        <v>400</v>
      </c>
    </row>
    <row r="15" spans="1:12" x14ac:dyDescent="0.25">
      <c r="A15" s="186"/>
      <c r="B15" s="27" t="s">
        <v>14</v>
      </c>
      <c r="C15" s="28">
        <f>C12+C14</f>
        <v>396</v>
      </c>
      <c r="D15" s="28">
        <f>D12+D14</f>
        <v>472</v>
      </c>
      <c r="E15" s="141">
        <f>E12+E14</f>
        <v>473</v>
      </c>
      <c r="F15" s="141">
        <f>F12+F14</f>
        <v>476</v>
      </c>
      <c r="G15" s="15">
        <f t="shared" si="2"/>
        <v>100.63424947145879</v>
      </c>
      <c r="H15" s="16">
        <f t="shared" si="0"/>
        <v>100.84745762711864</v>
      </c>
      <c r="I15" s="17">
        <f t="shared" si="1"/>
        <v>120.20202020202019</v>
      </c>
    </row>
    <row r="16" spans="1:12" x14ac:dyDescent="0.25">
      <c r="A16" s="186"/>
      <c r="B16" s="29" t="s">
        <v>15</v>
      </c>
      <c r="C16" s="30">
        <f>C14/C15</f>
        <v>5.0505050505050509E-3</v>
      </c>
      <c r="D16" s="30">
        <f>D14/D15</f>
        <v>8.4745762711864406E-3</v>
      </c>
      <c r="E16" s="142">
        <f>E14/E15</f>
        <v>1.0570824524312896E-2</v>
      </c>
      <c r="F16" s="143">
        <f>F14/F15</f>
        <v>1.680672268907563E-2</v>
      </c>
      <c r="G16" s="15">
        <f t="shared" si="2"/>
        <v>158.99159663865547</v>
      </c>
      <c r="H16" s="16">
        <f t="shared" si="0"/>
        <v>198.31932773109241</v>
      </c>
      <c r="I16" s="17">
        <f t="shared" si="1"/>
        <v>332.77310924369743</v>
      </c>
    </row>
    <row r="17" spans="1:9" ht="15.75" thickBot="1" x14ac:dyDescent="0.3">
      <c r="A17" s="187"/>
      <c r="B17" s="32" t="s">
        <v>16</v>
      </c>
      <c r="C17" s="33">
        <f>C13/C15</f>
        <v>0.17676767676767677</v>
      </c>
      <c r="D17" s="33">
        <f>D13/D15</f>
        <v>4.2372881355932202E-2</v>
      </c>
      <c r="E17" s="144">
        <f>E13/E15</f>
        <v>3.8054968287526428E-2</v>
      </c>
      <c r="F17" s="145">
        <f>F13/F15</f>
        <v>4.2016806722689079E-2</v>
      </c>
      <c r="G17" s="23">
        <f t="shared" si="2"/>
        <v>110.41083099906631</v>
      </c>
      <c r="H17" s="24">
        <f t="shared" si="0"/>
        <v>99.159663865546236</v>
      </c>
      <c r="I17" s="25">
        <f t="shared" si="1"/>
        <v>23.76950780312125</v>
      </c>
    </row>
    <row r="18" spans="1:9" x14ac:dyDescent="0.25">
      <c r="A18" s="185">
        <v>3</v>
      </c>
      <c r="B18" s="26" t="s">
        <v>17</v>
      </c>
      <c r="C18" s="6">
        <v>24273</v>
      </c>
      <c r="D18" s="102">
        <v>50128</v>
      </c>
      <c r="E18" s="131">
        <v>71393.399999999994</v>
      </c>
      <c r="F18" s="147">
        <v>71393.399999999994</v>
      </c>
      <c r="G18" s="9">
        <f t="shared" si="2"/>
        <v>100</v>
      </c>
      <c r="H18" s="10">
        <f t="shared" si="0"/>
        <v>142.42219917012446</v>
      </c>
      <c r="I18" s="11">
        <f t="shared" si="1"/>
        <v>294.12680756395997</v>
      </c>
    </row>
    <row r="19" spans="1:9" ht="26.25" thickBot="1" x14ac:dyDescent="0.3">
      <c r="A19" s="187"/>
      <c r="B19" s="36" t="s">
        <v>18</v>
      </c>
      <c r="C19" s="37">
        <f>C18/C12/12*1000</f>
        <v>5133.8832487309646</v>
      </c>
      <c r="D19" s="37">
        <f t="shared" ref="D19:F19" si="3">D18/D12/12*1000</f>
        <v>8925.9259259259252</v>
      </c>
      <c r="E19" s="37">
        <f t="shared" si="3"/>
        <v>12712.499999999998</v>
      </c>
      <c r="F19" s="37">
        <f t="shared" si="3"/>
        <v>12712.499999999998</v>
      </c>
      <c r="G19" s="23">
        <f t="shared" si="2"/>
        <v>100</v>
      </c>
      <c r="H19" s="24">
        <f t="shared" si="0"/>
        <v>142.42219917012446</v>
      </c>
      <c r="I19" s="25">
        <f t="shared" si="1"/>
        <v>247.61957730812009</v>
      </c>
    </row>
    <row r="20" spans="1:9" x14ac:dyDescent="0.25">
      <c r="A20" s="185">
        <v>4</v>
      </c>
      <c r="B20" s="5" t="s">
        <v>19</v>
      </c>
      <c r="C20" s="6">
        <v>48800</v>
      </c>
      <c r="D20" s="103">
        <v>100420</v>
      </c>
      <c r="E20" s="38">
        <v>102292.12</v>
      </c>
      <c r="F20" s="38">
        <v>101466.6</v>
      </c>
      <c r="G20" s="9">
        <f t="shared" si="2"/>
        <v>99.192977914623341</v>
      </c>
      <c r="H20" s="10">
        <f t="shared" si="0"/>
        <v>101.04222266480782</v>
      </c>
      <c r="I20" s="11">
        <f t="shared" si="1"/>
        <v>207.92336065573772</v>
      </c>
    </row>
    <row r="21" spans="1:9" ht="15.75" thickBot="1" x14ac:dyDescent="0.3">
      <c r="A21" s="187"/>
      <c r="B21" s="39" t="s">
        <v>20</v>
      </c>
      <c r="C21" s="40">
        <f>C20/C7/12*1000</f>
        <v>3948.2200647249192</v>
      </c>
      <c r="D21" s="40">
        <f t="shared" ref="D21:F21" si="4">D20/D7/12*1000</f>
        <v>9226.3873575891212</v>
      </c>
      <c r="E21" s="40">
        <f t="shared" si="4"/>
        <v>9336.6301569916013</v>
      </c>
      <c r="F21" s="40">
        <f t="shared" si="4"/>
        <v>9436.9977678571431</v>
      </c>
      <c r="G21" s="23">
        <f t="shared" si="2"/>
        <v>101.07498754023563</v>
      </c>
      <c r="H21" s="24">
        <f t="shared" si="0"/>
        <v>102.2826963805588</v>
      </c>
      <c r="I21" s="41">
        <f t="shared" si="1"/>
        <v>239.01904182523421</v>
      </c>
    </row>
    <row r="22" spans="1:9" ht="26.25" x14ac:dyDescent="0.25">
      <c r="A22" s="185">
        <v>5</v>
      </c>
      <c r="B22" s="42" t="s">
        <v>21</v>
      </c>
      <c r="C22" s="6">
        <v>221</v>
      </c>
      <c r="D22" s="103">
        <v>65</v>
      </c>
      <c r="E22" s="103">
        <v>65</v>
      </c>
      <c r="F22" s="103">
        <v>65</v>
      </c>
      <c r="G22" s="9">
        <f t="shared" si="2"/>
        <v>100</v>
      </c>
      <c r="H22" s="10">
        <f t="shared" si="0"/>
        <v>100</v>
      </c>
      <c r="I22" s="43">
        <f t="shared" si="1"/>
        <v>29.411764705882355</v>
      </c>
    </row>
    <row r="23" spans="1:9" ht="27" thickBot="1" x14ac:dyDescent="0.3">
      <c r="A23" s="187"/>
      <c r="B23" s="44" t="s">
        <v>22</v>
      </c>
      <c r="C23" s="37">
        <f>C22/C7*100</f>
        <v>21.456310679611651</v>
      </c>
      <c r="D23" s="37">
        <f>D22/D7*100</f>
        <v>7.1664829106945982</v>
      </c>
      <c r="E23" s="37">
        <f>E22/E7*100</f>
        <v>7.119386637458927</v>
      </c>
      <c r="F23" s="45">
        <f>F22/F7*100</f>
        <v>7.2544642857142865</v>
      </c>
      <c r="G23" s="23">
        <f t="shared" si="2"/>
        <v>101.89732142857144</v>
      </c>
      <c r="H23" s="24">
        <f t="shared" si="0"/>
        <v>101.22767857142858</v>
      </c>
      <c r="I23" s="41">
        <f t="shared" si="1"/>
        <v>33.810399159663866</v>
      </c>
    </row>
    <row r="24" spans="1:9" ht="26.25" x14ac:dyDescent="0.25">
      <c r="A24" s="200">
        <v>6</v>
      </c>
      <c r="B24" s="101" t="s">
        <v>23</v>
      </c>
      <c r="C24" s="38"/>
      <c r="D24" s="7"/>
      <c r="E24" s="7"/>
      <c r="F24" s="38"/>
      <c r="G24" s="9"/>
      <c r="H24" s="10"/>
      <c r="I24" s="43"/>
    </row>
    <row r="25" spans="1:9" x14ac:dyDescent="0.25">
      <c r="A25" s="201"/>
      <c r="B25" s="48" t="s">
        <v>24</v>
      </c>
      <c r="C25" s="13"/>
      <c r="D25" s="14" t="s">
        <v>125</v>
      </c>
      <c r="E25" s="14"/>
      <c r="F25" s="49"/>
      <c r="G25" s="15" t="e">
        <f t="shared" si="2"/>
        <v>#DIV/0!</v>
      </c>
      <c r="H25" s="16" t="e">
        <f t="shared" si="0"/>
        <v>#VALUE!</v>
      </c>
      <c r="I25" s="50" t="e">
        <f t="shared" si="1"/>
        <v>#DIV/0!</v>
      </c>
    </row>
    <row r="26" spans="1:9" x14ac:dyDescent="0.25">
      <c r="A26" s="201"/>
      <c r="B26" s="12" t="s">
        <v>25</v>
      </c>
      <c r="C26" s="13"/>
      <c r="D26" s="14"/>
      <c r="E26" s="14"/>
      <c r="F26" s="49"/>
      <c r="G26" s="15" t="e">
        <f t="shared" si="2"/>
        <v>#DIV/0!</v>
      </c>
      <c r="H26" s="16" t="e">
        <f t="shared" si="0"/>
        <v>#DIV/0!</v>
      </c>
      <c r="I26" s="50" t="e">
        <f t="shared" si="1"/>
        <v>#DIV/0!</v>
      </c>
    </row>
    <row r="27" spans="1:9" x14ac:dyDescent="0.25">
      <c r="A27" s="201"/>
      <c r="B27" s="12" t="s">
        <v>26</v>
      </c>
      <c r="C27" s="13"/>
      <c r="D27" s="13"/>
      <c r="E27" s="14"/>
      <c r="F27" s="13"/>
      <c r="G27" s="15" t="e">
        <f>F27/E27*100</f>
        <v>#DIV/0!</v>
      </c>
      <c r="H27" s="16" t="e">
        <f>F27/D27*100</f>
        <v>#DIV/0!</v>
      </c>
      <c r="I27" s="50" t="e">
        <f>F27/C27*100</f>
        <v>#DIV/0!</v>
      </c>
    </row>
    <row r="28" spans="1:9" x14ac:dyDescent="0.25">
      <c r="A28" s="201"/>
      <c r="B28" s="12" t="s">
        <v>27</v>
      </c>
      <c r="C28" s="13"/>
      <c r="D28" s="14"/>
      <c r="E28" s="14"/>
      <c r="F28" s="13"/>
      <c r="G28" s="15" t="e">
        <f t="shared" si="2"/>
        <v>#DIV/0!</v>
      </c>
      <c r="H28" s="16" t="e">
        <f t="shared" si="0"/>
        <v>#DIV/0!</v>
      </c>
      <c r="I28" s="50" t="e">
        <f t="shared" si="1"/>
        <v>#DIV/0!</v>
      </c>
    </row>
    <row r="29" spans="1:9" x14ac:dyDescent="0.25">
      <c r="A29" s="201"/>
      <c r="B29" s="12" t="s">
        <v>28</v>
      </c>
      <c r="C29" s="13"/>
      <c r="D29" s="14"/>
      <c r="E29" s="14"/>
      <c r="F29" s="49"/>
      <c r="G29" s="15" t="e">
        <f t="shared" si="2"/>
        <v>#DIV/0!</v>
      </c>
      <c r="H29" s="16" t="e">
        <f t="shared" si="0"/>
        <v>#DIV/0!</v>
      </c>
      <c r="I29" s="50" t="e">
        <f t="shared" si="1"/>
        <v>#DIV/0!</v>
      </c>
    </row>
    <row r="30" spans="1:9" x14ac:dyDescent="0.25">
      <c r="A30" s="201"/>
      <c r="B30" s="12" t="s">
        <v>29</v>
      </c>
      <c r="C30" s="13"/>
      <c r="D30" s="72">
        <v>0.91</v>
      </c>
      <c r="E30" s="13">
        <v>0.91</v>
      </c>
      <c r="F30" s="51">
        <v>1.3</v>
      </c>
      <c r="G30" s="15">
        <f t="shared" si="2"/>
        <v>142.85714285714286</v>
      </c>
      <c r="H30" s="16">
        <f t="shared" si="0"/>
        <v>142.85714285714286</v>
      </c>
      <c r="I30" s="50" t="e">
        <f t="shared" si="1"/>
        <v>#DIV/0!</v>
      </c>
    </row>
    <row r="31" spans="1:9" x14ac:dyDescent="0.25">
      <c r="A31" s="201"/>
      <c r="B31" s="52" t="s">
        <v>30</v>
      </c>
      <c r="C31" s="13"/>
      <c r="D31" s="14"/>
      <c r="E31" s="13"/>
      <c r="F31" s="13"/>
      <c r="G31" s="15" t="e">
        <f t="shared" si="2"/>
        <v>#DIV/0!</v>
      </c>
      <c r="H31" s="16" t="e">
        <f t="shared" si="0"/>
        <v>#DIV/0!</v>
      </c>
      <c r="I31" s="50" t="e">
        <f t="shared" si="1"/>
        <v>#DIV/0!</v>
      </c>
    </row>
    <row r="32" spans="1:9" x14ac:dyDescent="0.25">
      <c r="A32" s="201"/>
      <c r="B32" s="12" t="s">
        <v>31</v>
      </c>
      <c r="C32" s="13"/>
      <c r="D32" s="14"/>
      <c r="E32" s="13"/>
      <c r="F32" s="13"/>
      <c r="G32" s="15" t="e">
        <f>F32/E32*100</f>
        <v>#DIV/0!</v>
      </c>
      <c r="H32" s="16" t="e">
        <f>F32/D32*100</f>
        <v>#DIV/0!</v>
      </c>
      <c r="I32" s="50" t="e">
        <f>F32/C32*100</f>
        <v>#DIV/0!</v>
      </c>
    </row>
    <row r="33" spans="1:9" x14ac:dyDescent="0.25">
      <c r="A33" s="201"/>
      <c r="B33" s="12" t="s">
        <v>32</v>
      </c>
      <c r="C33" s="13"/>
      <c r="D33" s="14"/>
      <c r="E33" s="13"/>
      <c r="F33" s="13"/>
      <c r="G33" s="15" t="e">
        <f t="shared" si="2"/>
        <v>#DIV/0!</v>
      </c>
      <c r="H33" s="16" t="e">
        <f t="shared" si="0"/>
        <v>#DIV/0!</v>
      </c>
      <c r="I33" s="50" t="e">
        <f t="shared" si="1"/>
        <v>#DIV/0!</v>
      </c>
    </row>
    <row r="34" spans="1:9" x14ac:dyDescent="0.25">
      <c r="A34" s="201"/>
      <c r="B34" s="12" t="s">
        <v>33</v>
      </c>
      <c r="C34" s="13"/>
      <c r="D34" s="14"/>
      <c r="E34" s="13"/>
      <c r="F34" s="51"/>
      <c r="G34" s="15" t="e">
        <f t="shared" si="2"/>
        <v>#DIV/0!</v>
      </c>
      <c r="H34" s="16" t="e">
        <f t="shared" si="0"/>
        <v>#DIV/0!</v>
      </c>
      <c r="I34" s="50" t="e">
        <f t="shared" si="1"/>
        <v>#DIV/0!</v>
      </c>
    </row>
    <row r="35" spans="1:9" x14ac:dyDescent="0.25">
      <c r="A35" s="201"/>
      <c r="B35" s="53" t="s">
        <v>34</v>
      </c>
      <c r="C35" s="54">
        <f>SUM(C36:C47)</f>
        <v>0</v>
      </c>
      <c r="D35" s="54">
        <f>SUM(D36:D47)</f>
        <v>3185</v>
      </c>
      <c r="E35" s="54">
        <f>SUM(E36:E47)</f>
        <v>3185</v>
      </c>
      <c r="F35" s="54">
        <f>SUM(F36:F47)</f>
        <v>4160</v>
      </c>
      <c r="G35" s="15">
        <f t="shared" si="2"/>
        <v>130.61224489795919</v>
      </c>
      <c r="H35" s="16">
        <f t="shared" si="0"/>
        <v>130.61224489795919</v>
      </c>
      <c r="I35" s="50" t="e">
        <f t="shared" si="1"/>
        <v>#DIV/0!</v>
      </c>
    </row>
    <row r="36" spans="1:9" x14ac:dyDescent="0.25">
      <c r="A36" s="201"/>
      <c r="B36" s="12" t="s">
        <v>35</v>
      </c>
      <c r="C36" s="13"/>
      <c r="D36" s="13"/>
      <c r="E36" s="13"/>
      <c r="F36" s="56"/>
      <c r="G36" s="15" t="e">
        <f t="shared" si="2"/>
        <v>#DIV/0!</v>
      </c>
      <c r="H36" s="16" t="e">
        <f t="shared" si="0"/>
        <v>#DIV/0!</v>
      </c>
      <c r="I36" s="50" t="e">
        <f t="shared" si="1"/>
        <v>#DIV/0!</v>
      </c>
    </row>
    <row r="37" spans="1:9" x14ac:dyDescent="0.25">
      <c r="A37" s="201"/>
      <c r="B37" s="12" t="s">
        <v>36</v>
      </c>
      <c r="C37" s="13"/>
      <c r="D37" s="13"/>
      <c r="E37" s="13"/>
      <c r="F37" s="49"/>
      <c r="G37" s="15" t="e">
        <f t="shared" si="2"/>
        <v>#DIV/0!</v>
      </c>
      <c r="H37" s="16" t="e">
        <f t="shared" si="0"/>
        <v>#DIV/0!</v>
      </c>
      <c r="I37" s="50" t="e">
        <f t="shared" si="1"/>
        <v>#DIV/0!</v>
      </c>
    </row>
    <row r="38" spans="1:9" x14ac:dyDescent="0.25">
      <c r="A38" s="201"/>
      <c r="B38" s="12" t="s">
        <v>37</v>
      </c>
      <c r="C38" s="13"/>
      <c r="D38" s="13"/>
      <c r="E38" s="13"/>
      <c r="F38" s="13"/>
      <c r="G38" s="15" t="e">
        <f t="shared" si="2"/>
        <v>#DIV/0!</v>
      </c>
      <c r="H38" s="16" t="e">
        <f t="shared" si="0"/>
        <v>#DIV/0!</v>
      </c>
      <c r="I38" s="50" t="e">
        <f t="shared" si="1"/>
        <v>#DIV/0!</v>
      </c>
    </row>
    <row r="39" spans="1:9" x14ac:dyDescent="0.25">
      <c r="A39" s="201"/>
      <c r="B39" s="12" t="s">
        <v>38</v>
      </c>
      <c r="C39" s="13"/>
      <c r="D39" s="13"/>
      <c r="E39" s="13"/>
      <c r="F39" s="13"/>
      <c r="G39" s="15" t="e">
        <f t="shared" si="2"/>
        <v>#DIV/0!</v>
      </c>
      <c r="H39" s="16" t="e">
        <f t="shared" si="0"/>
        <v>#DIV/0!</v>
      </c>
      <c r="I39" s="50" t="e">
        <f t="shared" si="1"/>
        <v>#DIV/0!</v>
      </c>
    </row>
    <row r="40" spans="1:9" x14ac:dyDescent="0.25">
      <c r="A40" s="201"/>
      <c r="B40" s="12" t="s">
        <v>39</v>
      </c>
      <c r="C40" s="13"/>
      <c r="D40" s="13"/>
      <c r="E40" s="13"/>
      <c r="F40" s="49"/>
      <c r="G40" s="15" t="e">
        <f t="shared" si="2"/>
        <v>#DIV/0!</v>
      </c>
      <c r="H40" s="16" t="e">
        <f t="shared" si="0"/>
        <v>#DIV/0!</v>
      </c>
      <c r="I40" s="50" t="e">
        <f t="shared" si="1"/>
        <v>#DIV/0!</v>
      </c>
    </row>
    <row r="41" spans="1:9" x14ac:dyDescent="0.25">
      <c r="A41" s="201"/>
      <c r="B41" s="12" t="s">
        <v>38</v>
      </c>
      <c r="C41" s="13"/>
      <c r="D41" s="13"/>
      <c r="E41" s="13"/>
      <c r="F41" s="13"/>
      <c r="G41" s="15" t="e">
        <f t="shared" ref="G41" si="5">F41/E41*100</f>
        <v>#DIV/0!</v>
      </c>
      <c r="H41" s="16" t="e">
        <f t="shared" ref="H41:H42" si="6">F41/D41*100</f>
        <v>#DIV/0!</v>
      </c>
      <c r="I41" s="50" t="e">
        <f t="shared" ref="I41" si="7">F41/C41*100</f>
        <v>#DIV/0!</v>
      </c>
    </row>
    <row r="42" spans="1:9" x14ac:dyDescent="0.25">
      <c r="A42" s="201"/>
      <c r="B42" s="12" t="s">
        <v>40</v>
      </c>
      <c r="C42" s="13"/>
      <c r="D42" s="13">
        <v>3185</v>
      </c>
      <c r="E42" s="13">
        <v>3185</v>
      </c>
      <c r="F42" s="84">
        <v>4160</v>
      </c>
      <c r="G42" s="15">
        <f t="shared" si="2"/>
        <v>130.61224489795919</v>
      </c>
      <c r="H42" s="16">
        <f t="shared" si="6"/>
        <v>130.61224489795919</v>
      </c>
      <c r="I42" s="50" t="e">
        <f t="shared" si="1"/>
        <v>#DIV/0!</v>
      </c>
    </row>
    <row r="43" spans="1:9" x14ac:dyDescent="0.25">
      <c r="A43" s="201"/>
      <c r="B43" s="12" t="s">
        <v>41</v>
      </c>
      <c r="C43" s="13"/>
      <c r="D43" s="13"/>
      <c r="E43" s="13"/>
      <c r="F43" s="49"/>
      <c r="G43" s="15" t="e">
        <f>F43/E43*100</f>
        <v>#DIV/0!</v>
      </c>
      <c r="H43" s="16" t="e">
        <f>F43/D43*100</f>
        <v>#DIV/0!</v>
      </c>
      <c r="I43" s="50" t="e">
        <f>F43/C43*100</f>
        <v>#DIV/0!</v>
      </c>
    </row>
    <row r="44" spans="1:9" x14ac:dyDescent="0.25">
      <c r="A44" s="201"/>
      <c r="B44" s="12" t="s">
        <v>42</v>
      </c>
      <c r="C44" s="13"/>
      <c r="D44" s="13"/>
      <c r="E44" s="13"/>
      <c r="F44" s="13"/>
      <c r="G44" s="15" t="e">
        <f>F44/E44*100</f>
        <v>#DIV/0!</v>
      </c>
      <c r="H44" s="16" t="e">
        <f>F44/D44*100</f>
        <v>#DIV/0!</v>
      </c>
      <c r="I44" s="50" t="e">
        <f>F44/C44*100</f>
        <v>#DIV/0!</v>
      </c>
    </row>
    <row r="45" spans="1:9" x14ac:dyDescent="0.25">
      <c r="A45" s="201"/>
      <c r="B45" s="12" t="s">
        <v>43</v>
      </c>
      <c r="C45" s="13"/>
      <c r="D45" s="13"/>
      <c r="E45" s="13"/>
      <c r="F45" s="49"/>
      <c r="G45" s="15" t="e">
        <f>F45/E45*100</f>
        <v>#DIV/0!</v>
      </c>
      <c r="H45" s="16" t="e">
        <f>F45/D45*100</f>
        <v>#DIV/0!</v>
      </c>
      <c r="I45" s="50" t="e">
        <f>F45/C45*100</f>
        <v>#DIV/0!</v>
      </c>
    </row>
    <row r="46" spans="1:9" x14ac:dyDescent="0.25">
      <c r="A46" s="201"/>
      <c r="B46" s="12" t="s">
        <v>44</v>
      </c>
      <c r="C46" s="13"/>
      <c r="D46" s="13"/>
      <c r="E46" s="13"/>
      <c r="F46" s="13"/>
      <c r="G46" s="15" t="e">
        <f t="shared" si="2"/>
        <v>#DIV/0!</v>
      </c>
      <c r="H46" s="16" t="e">
        <f t="shared" si="0"/>
        <v>#DIV/0!</v>
      </c>
      <c r="I46" s="50" t="e">
        <f t="shared" si="1"/>
        <v>#DIV/0!</v>
      </c>
    </row>
    <row r="47" spans="1:9" x14ac:dyDescent="0.25">
      <c r="A47" s="201"/>
      <c r="B47" s="12" t="s">
        <v>45</v>
      </c>
      <c r="C47" s="13"/>
      <c r="D47" s="13"/>
      <c r="E47" s="13"/>
      <c r="F47" s="49"/>
      <c r="G47" s="15" t="e">
        <f t="shared" si="2"/>
        <v>#DIV/0!</v>
      </c>
      <c r="H47" s="16" t="e">
        <f t="shared" si="0"/>
        <v>#DIV/0!</v>
      </c>
      <c r="I47" s="50" t="e">
        <f t="shared" si="1"/>
        <v>#DIV/0!</v>
      </c>
    </row>
    <row r="48" spans="1:9" ht="26.25" x14ac:dyDescent="0.25">
      <c r="A48" s="201"/>
      <c r="B48" s="29" t="s">
        <v>46</v>
      </c>
      <c r="C48" s="54">
        <f>SUM(C49:C51)</f>
        <v>67240.100000000006</v>
      </c>
      <c r="D48" s="54">
        <f>SUM(D49:D51)</f>
        <v>53108.025000000001</v>
      </c>
      <c r="E48" s="54">
        <f>SUM(E49:E51)</f>
        <v>53110</v>
      </c>
      <c r="F48" s="54">
        <f>SUM(F49:F51)</f>
        <v>55439.65</v>
      </c>
      <c r="G48" s="15">
        <f t="shared" si="2"/>
        <v>104.38646205987574</v>
      </c>
      <c r="H48" s="16">
        <f t="shared" si="0"/>
        <v>104.3903440205129</v>
      </c>
      <c r="I48" s="50">
        <f t="shared" si="1"/>
        <v>82.450278925819561</v>
      </c>
    </row>
    <row r="49" spans="1:10" x14ac:dyDescent="0.25">
      <c r="A49" s="201"/>
      <c r="B49" s="12" t="s">
        <v>122</v>
      </c>
      <c r="C49" s="13">
        <v>23120.5</v>
      </c>
      <c r="D49" s="13">
        <v>0</v>
      </c>
      <c r="E49" s="13">
        <v>0</v>
      </c>
      <c r="F49" s="119">
        <v>0</v>
      </c>
      <c r="G49" s="15" t="e">
        <f t="shared" si="2"/>
        <v>#DIV/0!</v>
      </c>
      <c r="H49" s="16" t="e">
        <f t="shared" si="0"/>
        <v>#DIV/0!</v>
      </c>
      <c r="I49" s="50">
        <f t="shared" si="1"/>
        <v>0</v>
      </c>
    </row>
    <row r="50" spans="1:10" x14ac:dyDescent="0.25">
      <c r="A50" s="201"/>
      <c r="B50" s="12" t="s">
        <v>47</v>
      </c>
      <c r="C50" s="13">
        <v>963.3</v>
      </c>
      <c r="D50" s="164">
        <v>3643.375</v>
      </c>
      <c r="E50" s="13">
        <v>3645</v>
      </c>
      <c r="F50" s="119">
        <v>4115.8</v>
      </c>
      <c r="G50" s="15">
        <f t="shared" si="2"/>
        <v>112.91632373113856</v>
      </c>
      <c r="H50" s="16">
        <f t="shared" si="0"/>
        <v>112.96668610834735</v>
      </c>
      <c r="I50" s="50">
        <f t="shared" si="1"/>
        <v>427.26045883940628</v>
      </c>
    </row>
    <row r="51" spans="1:10" x14ac:dyDescent="0.25">
      <c r="A51" s="201"/>
      <c r="B51" s="12" t="s">
        <v>48</v>
      </c>
      <c r="C51" s="13">
        <v>43156.3</v>
      </c>
      <c r="D51" s="164">
        <v>49464.65</v>
      </c>
      <c r="E51" s="13">
        <v>49465</v>
      </c>
      <c r="F51" s="119">
        <v>51323.85</v>
      </c>
      <c r="G51" s="15">
        <f t="shared" si="2"/>
        <v>103.75790963307389</v>
      </c>
      <c r="H51" s="16">
        <f t="shared" si="0"/>
        <v>103.75864379915758</v>
      </c>
      <c r="I51" s="50">
        <f t="shared" si="1"/>
        <v>118.92551029629507</v>
      </c>
    </row>
    <row r="52" spans="1:10" x14ac:dyDescent="0.25">
      <c r="A52" s="201"/>
      <c r="B52" s="57" t="s">
        <v>49</v>
      </c>
      <c r="C52" s="54">
        <f>C48+C35</f>
        <v>67240.100000000006</v>
      </c>
      <c r="D52" s="54">
        <f>D48+D35</f>
        <v>56293.025000000001</v>
      </c>
      <c r="E52" s="54">
        <f>E48+E35</f>
        <v>56295</v>
      </c>
      <c r="F52" s="58">
        <f>F48+F35</f>
        <v>59599.65</v>
      </c>
      <c r="G52" s="15">
        <f t="shared" si="2"/>
        <v>105.87023714361845</v>
      </c>
      <c r="H52" s="16">
        <f t="shared" si="0"/>
        <v>105.87395152418972</v>
      </c>
      <c r="I52" s="50">
        <f t="shared" si="1"/>
        <v>88.637063300024835</v>
      </c>
    </row>
    <row r="53" spans="1:10" x14ac:dyDescent="0.25">
      <c r="A53" s="201"/>
      <c r="B53" s="53" t="s">
        <v>20</v>
      </c>
      <c r="C53" s="59">
        <f>C52/C7/12*1000</f>
        <v>5440.1375404530754</v>
      </c>
      <c r="D53" s="59">
        <f t="shared" ref="D53:F53" si="8">D52/D7/12*1000</f>
        <v>5172.0897647923566</v>
      </c>
      <c r="E53" s="59">
        <f t="shared" si="8"/>
        <v>5138.2803943044901</v>
      </c>
      <c r="F53" s="59">
        <f t="shared" si="8"/>
        <v>5543.1222098214294</v>
      </c>
      <c r="G53" s="15">
        <f t="shared" si="2"/>
        <v>107.87893583942372</v>
      </c>
      <c r="H53" s="16">
        <f t="shared" si="0"/>
        <v>107.17374333977688</v>
      </c>
      <c r="I53" s="50">
        <f t="shared" si="1"/>
        <v>101.89305267748389</v>
      </c>
    </row>
    <row r="54" spans="1:10" x14ac:dyDescent="0.25">
      <c r="A54" s="201"/>
      <c r="B54" s="18" t="s">
        <v>50</v>
      </c>
      <c r="C54" s="60"/>
      <c r="D54" s="60">
        <v>14659.5</v>
      </c>
      <c r="E54" s="60">
        <v>14660</v>
      </c>
      <c r="F54" s="60">
        <v>14672.5</v>
      </c>
      <c r="G54" s="15">
        <f>F54/E54*100</f>
        <v>100.08526603001364</v>
      </c>
      <c r="H54" s="16">
        <f>F54/D54*100</f>
        <v>100.08867969576043</v>
      </c>
      <c r="I54" s="50" t="e">
        <f>F54/C54*100</f>
        <v>#DIV/0!</v>
      </c>
    </row>
    <row r="55" spans="1:10" ht="15.75" thickBot="1" x14ac:dyDescent="0.3">
      <c r="A55" s="202"/>
      <c r="B55" s="62" t="s">
        <v>51</v>
      </c>
      <c r="C55" s="63"/>
      <c r="D55" s="63">
        <v>26083.300000000003</v>
      </c>
      <c r="E55" s="63">
        <v>26084</v>
      </c>
      <c r="F55" s="63">
        <v>26925.599999999999</v>
      </c>
      <c r="G55" s="23">
        <f>F55/E55*100</f>
        <v>103.22649900322037</v>
      </c>
      <c r="H55" s="24">
        <f>F55/D55*100</f>
        <v>103.22926930258056</v>
      </c>
      <c r="I55" s="41" t="e">
        <f>F55/C55*100</f>
        <v>#DIV/0!</v>
      </c>
    </row>
    <row r="56" spans="1:10" ht="26.25" x14ac:dyDescent="0.25">
      <c r="A56" s="185">
        <v>7</v>
      </c>
      <c r="B56" s="65" t="s">
        <v>52</v>
      </c>
      <c r="C56" s="66">
        <f>C52/C57</f>
        <v>223.38903654485051</v>
      </c>
      <c r="D56" s="66">
        <f>D52/D57</f>
        <v>115.11866053169734</v>
      </c>
      <c r="E56" s="66">
        <f>E52/E57</f>
        <v>115.12269938650307</v>
      </c>
      <c r="F56" s="67">
        <f>F52/F57</f>
        <v>124.42515657620042</v>
      </c>
      <c r="G56" s="9">
        <f t="shared" si="2"/>
        <v>108.08047173951863</v>
      </c>
      <c r="H56" s="10">
        <f t="shared" si="0"/>
        <v>108.08426366456946</v>
      </c>
      <c r="I56" s="43">
        <f t="shared" si="1"/>
        <v>55.698864411915395</v>
      </c>
    </row>
    <row r="57" spans="1:10" ht="27" thickBot="1" x14ac:dyDescent="0.3">
      <c r="A57" s="187"/>
      <c r="B57" s="68" t="s">
        <v>53</v>
      </c>
      <c r="C57" s="21">
        <v>301</v>
      </c>
      <c r="D57" s="87">
        <v>489</v>
      </c>
      <c r="E57" s="87">
        <v>489</v>
      </c>
      <c r="F57" s="87">
        <v>479</v>
      </c>
      <c r="G57" s="23">
        <f t="shared" si="2"/>
        <v>97.955010224948879</v>
      </c>
      <c r="H57" s="24">
        <f t="shared" si="0"/>
        <v>97.955010224948879</v>
      </c>
      <c r="I57" s="41">
        <f t="shared" si="1"/>
        <v>159.13621262458472</v>
      </c>
      <c r="J57" t="s">
        <v>162</v>
      </c>
    </row>
    <row r="58" spans="1:10" x14ac:dyDescent="0.25">
      <c r="A58" s="185">
        <v>8</v>
      </c>
      <c r="B58" s="69" t="s">
        <v>54</v>
      </c>
      <c r="C58" s="6">
        <v>11660</v>
      </c>
      <c r="D58" s="6">
        <v>60266.6</v>
      </c>
      <c r="E58" s="38">
        <v>75000</v>
      </c>
      <c r="F58" s="38">
        <v>90120</v>
      </c>
      <c r="G58" s="9">
        <f t="shared" si="2"/>
        <v>120.16</v>
      </c>
      <c r="H58" s="10">
        <f t="shared" si="0"/>
        <v>149.53556364553501</v>
      </c>
      <c r="I58" s="43">
        <f t="shared" si="1"/>
        <v>772.89879931389362</v>
      </c>
    </row>
    <row r="59" spans="1:10" ht="15.75" thickBot="1" x14ac:dyDescent="0.3">
      <c r="A59" s="187"/>
      <c r="B59" s="39" t="s">
        <v>20</v>
      </c>
      <c r="C59" s="37">
        <f>C58/C7/12*1000</f>
        <v>943.36569579288016</v>
      </c>
      <c r="D59" s="37">
        <f t="shared" ref="D59:F59" si="9">D58/D7/12*1000</f>
        <v>5537.1738331495771</v>
      </c>
      <c r="E59" s="37">
        <f t="shared" si="9"/>
        <v>6845.5640744797365</v>
      </c>
      <c r="F59" s="37">
        <f t="shared" si="9"/>
        <v>8381.6964285714294</v>
      </c>
      <c r="G59" s="23">
        <f t="shared" si="2"/>
        <v>122.43982142857146</v>
      </c>
      <c r="H59" s="24">
        <f t="shared" si="0"/>
        <v>151.37137971707619</v>
      </c>
      <c r="I59" s="41">
        <f t="shared" si="1"/>
        <v>888.48857510414132</v>
      </c>
    </row>
    <row r="60" spans="1:10" x14ac:dyDescent="0.25">
      <c r="A60" s="185">
        <v>9</v>
      </c>
      <c r="B60" s="70" t="s">
        <v>55</v>
      </c>
      <c r="C60" s="47">
        <f>C62+C70+C71+C72+C73+C76+C77+C78+C79+C80+C81+C82</f>
        <v>1850</v>
      </c>
      <c r="D60" s="47">
        <f>D62+D70+D71+D72+D73+D76+D77+D78+D79+D80+D81+D82</f>
        <v>4659</v>
      </c>
      <c r="E60" s="47">
        <f>E62+E70+E71+E72+E73+E76+E77+E78+E79+E80+E81+E82</f>
        <v>4737.2</v>
      </c>
      <c r="F60" s="71">
        <f>F62+F70+F71+F72+F73+F76+F77+F78+F79+F80+F81+F82</f>
        <v>4724.5</v>
      </c>
      <c r="G60" s="9">
        <f t="shared" si="2"/>
        <v>99.731909144642401</v>
      </c>
      <c r="H60" s="10">
        <f t="shared" si="0"/>
        <v>101.40588109036275</v>
      </c>
      <c r="I60" s="43">
        <f t="shared" si="1"/>
        <v>255.37837837837839</v>
      </c>
    </row>
    <row r="61" spans="1:10" x14ac:dyDescent="0.25">
      <c r="A61" s="186"/>
      <c r="B61" s="53" t="s">
        <v>20</v>
      </c>
      <c r="C61" s="59">
        <f>C60/C7*1000/12</f>
        <v>149.67637540453075</v>
      </c>
      <c r="D61" s="59">
        <f t="shared" ref="D61:F61" si="10">D60/D7*1000/12</f>
        <v>428.05953693495036</v>
      </c>
      <c r="E61" s="59">
        <f t="shared" si="10"/>
        <v>432.38408178167214</v>
      </c>
      <c r="F61" s="59">
        <f t="shared" si="10"/>
        <v>439.40662202380958</v>
      </c>
      <c r="G61" s="15">
        <f t="shared" si="2"/>
        <v>101.62414402796711</v>
      </c>
      <c r="H61" s="16">
        <f t="shared" si="0"/>
        <v>102.65081936267748</v>
      </c>
      <c r="I61" s="50">
        <f t="shared" si="1"/>
        <v>293.57112693050198</v>
      </c>
    </row>
    <row r="62" spans="1:10" x14ac:dyDescent="0.25">
      <c r="A62" s="186"/>
      <c r="B62" s="53" t="s">
        <v>56</v>
      </c>
      <c r="C62" s="54">
        <f>SUM(C63:C69)</f>
        <v>0</v>
      </c>
      <c r="D62" s="54">
        <f>SUM(D63:D69)</f>
        <v>0</v>
      </c>
      <c r="E62" s="55">
        <f>SUM(E63:E69)</f>
        <v>0</v>
      </c>
      <c r="F62" s="54">
        <f>SUM(F63:F69)</f>
        <v>0</v>
      </c>
      <c r="G62" s="15" t="e">
        <f t="shared" si="2"/>
        <v>#DIV/0!</v>
      </c>
      <c r="H62" s="16" t="e">
        <f t="shared" si="0"/>
        <v>#DIV/0!</v>
      </c>
      <c r="I62" s="50" t="e">
        <f t="shared" si="1"/>
        <v>#DIV/0!</v>
      </c>
    </row>
    <row r="63" spans="1:10" x14ac:dyDescent="0.25">
      <c r="A63" s="186"/>
      <c r="B63" s="12" t="s">
        <v>57</v>
      </c>
      <c r="C63" s="13"/>
      <c r="D63" s="13"/>
      <c r="E63" s="13"/>
      <c r="F63" s="13"/>
      <c r="G63" s="15" t="e">
        <f t="shared" si="2"/>
        <v>#DIV/0!</v>
      </c>
      <c r="H63" s="16" t="e">
        <f t="shared" si="0"/>
        <v>#DIV/0!</v>
      </c>
      <c r="I63" s="50" t="e">
        <f t="shared" si="1"/>
        <v>#DIV/0!</v>
      </c>
    </row>
    <row r="64" spans="1:10" x14ac:dyDescent="0.25">
      <c r="A64" s="186"/>
      <c r="B64" s="12" t="s">
        <v>58</v>
      </c>
      <c r="C64" s="13"/>
      <c r="D64" s="13"/>
      <c r="E64" s="13"/>
      <c r="F64" s="13"/>
      <c r="G64" s="15" t="e">
        <f t="shared" si="2"/>
        <v>#DIV/0!</v>
      </c>
      <c r="H64" s="16" t="e">
        <f t="shared" si="0"/>
        <v>#DIV/0!</v>
      </c>
      <c r="I64" s="50" t="e">
        <f t="shared" si="1"/>
        <v>#DIV/0!</v>
      </c>
    </row>
    <row r="65" spans="1:9" x14ac:dyDescent="0.25">
      <c r="A65" s="186"/>
      <c r="B65" s="12" t="s">
        <v>59</v>
      </c>
      <c r="C65" s="13"/>
      <c r="D65" s="13"/>
      <c r="E65" s="13"/>
      <c r="F65" s="13"/>
      <c r="G65" s="15" t="e">
        <f t="shared" si="2"/>
        <v>#DIV/0!</v>
      </c>
      <c r="H65" s="16" t="e">
        <f t="shared" si="0"/>
        <v>#DIV/0!</v>
      </c>
      <c r="I65" s="50" t="e">
        <f t="shared" si="1"/>
        <v>#DIV/0!</v>
      </c>
    </row>
    <row r="66" spans="1:9" x14ac:dyDescent="0.25">
      <c r="A66" s="186"/>
      <c r="B66" s="12" t="s">
        <v>60</v>
      </c>
      <c r="C66" s="13"/>
      <c r="D66" s="13"/>
      <c r="E66" s="13"/>
      <c r="F66" s="13"/>
      <c r="G66" s="15" t="e">
        <f t="shared" si="2"/>
        <v>#DIV/0!</v>
      </c>
      <c r="H66" s="16" t="e">
        <f t="shared" si="0"/>
        <v>#DIV/0!</v>
      </c>
      <c r="I66" s="50" t="e">
        <f t="shared" si="1"/>
        <v>#DIV/0!</v>
      </c>
    </row>
    <row r="67" spans="1:9" x14ac:dyDescent="0.25">
      <c r="A67" s="186"/>
      <c r="B67" s="12" t="s">
        <v>61</v>
      </c>
      <c r="C67" s="13"/>
      <c r="D67" s="13"/>
      <c r="E67" s="13"/>
      <c r="F67" s="13"/>
      <c r="G67" s="15" t="e">
        <f t="shared" si="2"/>
        <v>#DIV/0!</v>
      </c>
      <c r="H67" s="16" t="e">
        <f t="shared" si="0"/>
        <v>#DIV/0!</v>
      </c>
      <c r="I67" s="50" t="e">
        <f t="shared" si="1"/>
        <v>#DIV/0!</v>
      </c>
    </row>
    <row r="68" spans="1:9" x14ac:dyDescent="0.25">
      <c r="A68" s="186"/>
      <c r="B68" s="12" t="s">
        <v>62</v>
      </c>
      <c r="C68" s="13"/>
      <c r="D68" s="13"/>
      <c r="E68" s="13"/>
      <c r="F68" s="13"/>
      <c r="G68" s="15" t="e">
        <f t="shared" si="2"/>
        <v>#DIV/0!</v>
      </c>
      <c r="H68" s="16" t="e">
        <f t="shared" si="0"/>
        <v>#DIV/0!</v>
      </c>
      <c r="I68" s="50" t="e">
        <f t="shared" si="1"/>
        <v>#DIV/0!</v>
      </c>
    </row>
    <row r="69" spans="1:9" x14ac:dyDescent="0.25">
      <c r="A69" s="186"/>
      <c r="B69" s="12" t="s">
        <v>63</v>
      </c>
      <c r="C69" s="13"/>
      <c r="D69" s="13"/>
      <c r="E69" s="13"/>
      <c r="F69" s="13"/>
      <c r="G69" s="15" t="e">
        <f t="shared" si="2"/>
        <v>#DIV/0!</v>
      </c>
      <c r="H69" s="16" t="e">
        <f t="shared" si="0"/>
        <v>#DIV/0!</v>
      </c>
      <c r="I69" s="50" t="e">
        <f t="shared" si="1"/>
        <v>#DIV/0!</v>
      </c>
    </row>
    <row r="70" spans="1:9" x14ac:dyDescent="0.25">
      <c r="A70" s="186"/>
      <c r="B70" s="12" t="s">
        <v>64</v>
      </c>
      <c r="C70" s="13"/>
      <c r="D70" s="13"/>
      <c r="E70" s="13"/>
      <c r="F70" s="13"/>
      <c r="G70" s="15" t="e">
        <f t="shared" si="2"/>
        <v>#DIV/0!</v>
      </c>
      <c r="H70" s="16" t="e">
        <f t="shared" si="0"/>
        <v>#DIV/0!</v>
      </c>
      <c r="I70" s="50" t="e">
        <f t="shared" si="1"/>
        <v>#DIV/0!</v>
      </c>
    </row>
    <row r="71" spans="1:9" x14ac:dyDescent="0.25">
      <c r="A71" s="186"/>
      <c r="B71" s="12" t="s">
        <v>65</v>
      </c>
      <c r="C71" s="13">
        <v>1570</v>
      </c>
      <c r="D71" s="154">
        <v>1640</v>
      </c>
      <c r="E71" s="13">
        <v>1650</v>
      </c>
      <c r="F71" s="72">
        <v>1651</v>
      </c>
      <c r="G71" s="15">
        <f t="shared" si="2"/>
        <v>100.06060606060605</v>
      </c>
      <c r="H71" s="16">
        <f t="shared" si="0"/>
        <v>100.67073170731706</v>
      </c>
      <c r="I71" s="50">
        <f t="shared" si="1"/>
        <v>105.15923566878982</v>
      </c>
    </row>
    <row r="72" spans="1:9" x14ac:dyDescent="0.25">
      <c r="A72" s="186"/>
      <c r="B72" s="12" t="s">
        <v>66</v>
      </c>
      <c r="C72" s="13">
        <v>60</v>
      </c>
      <c r="D72" s="154">
        <v>362.2</v>
      </c>
      <c r="E72" s="13">
        <v>381</v>
      </c>
      <c r="F72" s="72">
        <v>365</v>
      </c>
      <c r="G72" s="15">
        <f t="shared" si="2"/>
        <v>95.800524934383205</v>
      </c>
      <c r="H72" s="16">
        <f t="shared" si="0"/>
        <v>100.7730535615682</v>
      </c>
      <c r="I72" s="50">
        <f t="shared" si="1"/>
        <v>608.33333333333326</v>
      </c>
    </row>
    <row r="73" spans="1:9" x14ac:dyDescent="0.25">
      <c r="A73" s="186"/>
      <c r="B73" s="53" t="s">
        <v>67</v>
      </c>
      <c r="C73" s="54">
        <f>C74+C75</f>
        <v>88</v>
      </c>
      <c r="D73" s="54">
        <f>D74+D75</f>
        <v>2304</v>
      </c>
      <c r="E73" s="54">
        <f>E74+E75</f>
        <v>2304</v>
      </c>
      <c r="F73" s="58">
        <f>F74+F75</f>
        <v>2304</v>
      </c>
      <c r="G73" s="15">
        <f t="shared" si="2"/>
        <v>100</v>
      </c>
      <c r="H73" s="16">
        <f t="shared" si="0"/>
        <v>100</v>
      </c>
      <c r="I73" s="50">
        <f t="shared" si="1"/>
        <v>2618.1818181818185</v>
      </c>
    </row>
    <row r="74" spans="1:9" x14ac:dyDescent="0.25">
      <c r="A74" s="186"/>
      <c r="B74" s="12" t="s">
        <v>68</v>
      </c>
      <c r="C74" s="13">
        <v>50</v>
      </c>
      <c r="D74" s="72">
        <v>2142</v>
      </c>
      <c r="E74" s="72">
        <v>2142</v>
      </c>
      <c r="F74" s="72">
        <v>2142</v>
      </c>
      <c r="G74" s="15">
        <f t="shared" si="2"/>
        <v>100</v>
      </c>
      <c r="H74" s="16">
        <f t="shared" si="0"/>
        <v>100</v>
      </c>
      <c r="I74" s="50">
        <f t="shared" si="1"/>
        <v>4284</v>
      </c>
    </row>
    <row r="75" spans="1:9" x14ac:dyDescent="0.25">
      <c r="A75" s="186"/>
      <c r="B75" s="12" t="s">
        <v>69</v>
      </c>
      <c r="C75" s="13">
        <v>38</v>
      </c>
      <c r="D75" s="72">
        <v>162</v>
      </c>
      <c r="E75" s="72">
        <v>162</v>
      </c>
      <c r="F75" s="72">
        <v>162</v>
      </c>
      <c r="G75" s="15">
        <f t="shared" si="2"/>
        <v>100</v>
      </c>
      <c r="H75" s="16">
        <f t="shared" si="0"/>
        <v>100</v>
      </c>
      <c r="I75" s="50">
        <f t="shared" si="1"/>
        <v>426.31578947368428</v>
      </c>
    </row>
    <row r="76" spans="1:9" x14ac:dyDescent="0.25">
      <c r="A76" s="186"/>
      <c r="B76" s="12" t="s">
        <v>70</v>
      </c>
      <c r="C76" s="13">
        <v>5</v>
      </c>
      <c r="D76" s="72">
        <v>11.7</v>
      </c>
      <c r="E76" s="13">
        <v>25</v>
      </c>
      <c r="F76" s="13">
        <v>27.3</v>
      </c>
      <c r="G76" s="15">
        <f t="shared" si="2"/>
        <v>109.2</v>
      </c>
      <c r="H76" s="16">
        <f t="shared" si="0"/>
        <v>233.33333333333334</v>
      </c>
      <c r="I76" s="50">
        <f t="shared" si="1"/>
        <v>546</v>
      </c>
    </row>
    <row r="77" spans="1:9" x14ac:dyDescent="0.25">
      <c r="A77" s="186"/>
      <c r="B77" s="12" t="s">
        <v>71</v>
      </c>
      <c r="C77" s="13"/>
      <c r="D77" s="13"/>
      <c r="E77" s="13"/>
      <c r="F77" s="13"/>
      <c r="G77" s="15" t="e">
        <f t="shared" si="2"/>
        <v>#DIV/0!</v>
      </c>
      <c r="H77" s="16" t="e">
        <f t="shared" si="0"/>
        <v>#DIV/0!</v>
      </c>
      <c r="I77" s="50" t="e">
        <f t="shared" si="1"/>
        <v>#DIV/0!</v>
      </c>
    </row>
    <row r="78" spans="1:9" x14ac:dyDescent="0.25">
      <c r="A78" s="186"/>
      <c r="B78" s="12" t="s">
        <v>72</v>
      </c>
      <c r="C78" s="13">
        <v>32</v>
      </c>
      <c r="D78" s="13">
        <v>88.8</v>
      </c>
      <c r="E78" s="84">
        <v>90</v>
      </c>
      <c r="F78" s="84">
        <v>90</v>
      </c>
      <c r="G78" s="15">
        <f t="shared" si="2"/>
        <v>100</v>
      </c>
      <c r="H78" s="16">
        <f t="shared" si="0"/>
        <v>101.35135135135135</v>
      </c>
      <c r="I78" s="50">
        <f t="shared" si="1"/>
        <v>281.25</v>
      </c>
    </row>
    <row r="79" spans="1:9" x14ac:dyDescent="0.25">
      <c r="A79" s="186"/>
      <c r="B79" s="12" t="s">
        <v>73</v>
      </c>
      <c r="C79" s="13">
        <v>95</v>
      </c>
      <c r="D79" s="72">
        <v>252.3</v>
      </c>
      <c r="E79" s="84">
        <v>287.2</v>
      </c>
      <c r="F79" s="84">
        <v>287.2</v>
      </c>
      <c r="G79" s="15">
        <f t="shared" si="2"/>
        <v>100</v>
      </c>
      <c r="H79" s="16">
        <f t="shared" ref="H79:H123" si="11">F79/D79*100</f>
        <v>113.83273880301228</v>
      </c>
      <c r="I79" s="50">
        <f t="shared" ref="I79:I123" si="12">F79/C79*100</f>
        <v>302.31578947368416</v>
      </c>
    </row>
    <row r="80" spans="1:9" x14ac:dyDescent="0.25">
      <c r="A80" s="186"/>
      <c r="B80" s="12" t="s">
        <v>74</v>
      </c>
      <c r="C80" s="13"/>
      <c r="D80" s="13"/>
      <c r="E80" s="14"/>
      <c r="F80" s="13"/>
      <c r="G80" s="15" t="e">
        <f t="shared" ref="G80:G123" si="13">F80/E80*100</f>
        <v>#DIV/0!</v>
      </c>
      <c r="H80" s="16" t="e">
        <f t="shared" si="11"/>
        <v>#DIV/0!</v>
      </c>
      <c r="I80" s="50" t="e">
        <f t="shared" si="12"/>
        <v>#DIV/0!</v>
      </c>
    </row>
    <row r="81" spans="1:13" x14ac:dyDescent="0.25">
      <c r="A81" s="186"/>
      <c r="B81" s="12" t="s">
        <v>75</v>
      </c>
      <c r="C81" s="13"/>
      <c r="D81" s="13"/>
      <c r="E81" s="14"/>
      <c r="F81" s="13"/>
      <c r="G81" s="15" t="e">
        <f t="shared" si="13"/>
        <v>#DIV/0!</v>
      </c>
      <c r="H81" s="16" t="e">
        <f t="shared" si="11"/>
        <v>#DIV/0!</v>
      </c>
      <c r="I81" s="50" t="e">
        <f t="shared" si="12"/>
        <v>#DIV/0!</v>
      </c>
    </row>
    <row r="82" spans="1:13" ht="15.75" thickBot="1" x14ac:dyDescent="0.3">
      <c r="A82" s="187"/>
      <c r="B82" s="20" t="s">
        <v>76</v>
      </c>
      <c r="C82" s="21"/>
      <c r="D82" s="21"/>
      <c r="E82" s="22"/>
      <c r="F82" s="21"/>
      <c r="G82" s="23" t="e">
        <f t="shared" si="13"/>
        <v>#DIV/0!</v>
      </c>
      <c r="H82" s="24" t="e">
        <f t="shared" si="11"/>
        <v>#DIV/0!</v>
      </c>
      <c r="I82" s="41" t="e">
        <f t="shared" si="12"/>
        <v>#DIV/0!</v>
      </c>
    </row>
    <row r="83" spans="1:13" ht="26.25" x14ac:dyDescent="0.25">
      <c r="A83" s="197">
        <v>10</v>
      </c>
      <c r="B83" s="46" t="s">
        <v>77</v>
      </c>
      <c r="C83" s="47">
        <f>C84+C85</f>
        <v>5735.16</v>
      </c>
      <c r="D83" s="47">
        <f>D84+D85</f>
        <v>2930.1</v>
      </c>
      <c r="E83" s="121">
        <f>E84+E85</f>
        <v>2950</v>
      </c>
      <c r="F83" s="129">
        <f>F84+F85</f>
        <v>3735</v>
      </c>
      <c r="G83" s="9">
        <f t="shared" si="13"/>
        <v>126.61016949152541</v>
      </c>
      <c r="H83" s="10">
        <f t="shared" si="11"/>
        <v>127.47005221664789</v>
      </c>
      <c r="I83" s="43">
        <f t="shared" si="12"/>
        <v>65.124599836796179</v>
      </c>
      <c r="J83" s="74"/>
    </row>
    <row r="84" spans="1:13" x14ac:dyDescent="0.25">
      <c r="A84" s="198"/>
      <c r="B84" s="12" t="s">
        <v>78</v>
      </c>
      <c r="C84" s="13">
        <v>3890.16</v>
      </c>
      <c r="D84" s="104">
        <v>2446.1</v>
      </c>
      <c r="E84" s="76">
        <v>2450</v>
      </c>
      <c r="F84" s="122">
        <v>2485</v>
      </c>
      <c r="G84" s="15">
        <f t="shared" si="13"/>
        <v>101.42857142857142</v>
      </c>
      <c r="H84" s="16">
        <f t="shared" si="11"/>
        <v>101.59028657863539</v>
      </c>
      <c r="I84" s="50">
        <f t="shared" si="12"/>
        <v>63.879120653135089</v>
      </c>
      <c r="J84" s="74"/>
    </row>
    <row r="85" spans="1:13" x14ac:dyDescent="0.25">
      <c r="A85" s="198"/>
      <c r="B85" s="75" t="s">
        <v>79</v>
      </c>
      <c r="C85" s="13">
        <v>1845</v>
      </c>
      <c r="D85" s="104">
        <v>484</v>
      </c>
      <c r="E85" s="76">
        <v>500</v>
      </c>
      <c r="F85" s="76">
        <v>1250</v>
      </c>
      <c r="G85" s="15">
        <f t="shared" si="13"/>
        <v>250</v>
      </c>
      <c r="H85" s="16">
        <f t="shared" si="11"/>
        <v>258.26446280991735</v>
      </c>
      <c r="I85" s="50">
        <f t="shared" si="12"/>
        <v>67.750677506775077</v>
      </c>
      <c r="J85" s="74"/>
    </row>
    <row r="86" spans="1:13" ht="27" thickBot="1" x14ac:dyDescent="0.3">
      <c r="A86" s="199"/>
      <c r="B86" s="68" t="s">
        <v>80</v>
      </c>
      <c r="C86" s="21">
        <v>0</v>
      </c>
      <c r="D86" s="105">
        <v>0</v>
      </c>
      <c r="E86" s="21">
        <v>85.7</v>
      </c>
      <c r="F86" s="21">
        <v>85.7</v>
      </c>
      <c r="G86" s="23">
        <f t="shared" si="13"/>
        <v>100</v>
      </c>
      <c r="H86" s="24" t="e">
        <f t="shared" si="11"/>
        <v>#DIV/0!</v>
      </c>
      <c r="I86" s="41" t="e">
        <f t="shared" si="12"/>
        <v>#DIV/0!</v>
      </c>
      <c r="J86" s="74"/>
      <c r="M86" s="77"/>
    </row>
    <row r="87" spans="1:13" x14ac:dyDescent="0.25">
      <c r="A87" s="197">
        <v>11</v>
      </c>
      <c r="B87" s="26" t="s">
        <v>81</v>
      </c>
      <c r="C87" s="26">
        <v>20483</v>
      </c>
      <c r="D87" s="78">
        <v>20710</v>
      </c>
      <c r="E87" s="26">
        <f>D87+E86</f>
        <v>20795.7</v>
      </c>
      <c r="F87" s="26">
        <f>D87+F86</f>
        <v>20795.7</v>
      </c>
      <c r="G87" s="9">
        <f t="shared" si="13"/>
        <v>100</v>
      </c>
      <c r="H87" s="10">
        <f t="shared" si="11"/>
        <v>100.41380975374217</v>
      </c>
      <c r="I87" s="43">
        <f t="shared" si="12"/>
        <v>101.52663184103892</v>
      </c>
      <c r="J87" s="74"/>
    </row>
    <row r="88" spans="1:13" ht="26.25" x14ac:dyDescent="0.25">
      <c r="A88" s="198"/>
      <c r="B88" s="29" t="s">
        <v>82</v>
      </c>
      <c r="C88" s="79">
        <f>C87/C7</f>
        <v>19.886407766990292</v>
      </c>
      <c r="D88" s="79">
        <f>D87/D7</f>
        <v>22.833517089305403</v>
      </c>
      <c r="E88" s="79">
        <f>E87/E7</f>
        <v>22.777327491785325</v>
      </c>
      <c r="F88" s="80">
        <f>F87/F7</f>
        <v>23.209486607142857</v>
      </c>
      <c r="G88" s="15">
        <f t="shared" si="13"/>
        <v>101.89732142857142</v>
      </c>
      <c r="H88" s="16">
        <f t="shared" si="11"/>
        <v>101.64656857884388</v>
      </c>
      <c r="I88" s="50">
        <f t="shared" si="12"/>
        <v>116.71030222797999</v>
      </c>
      <c r="J88" s="74"/>
    </row>
    <row r="89" spans="1:13" ht="39.75" thickBot="1" x14ac:dyDescent="0.3">
      <c r="A89" s="199"/>
      <c r="B89" s="44" t="s">
        <v>83</v>
      </c>
      <c r="C89" s="37">
        <f>C86/C87*100</f>
        <v>0</v>
      </c>
      <c r="D89" s="37">
        <f>D86/D87*100</f>
        <v>0</v>
      </c>
      <c r="E89" s="37">
        <f>E86/E87*100</f>
        <v>0.41210442543410419</v>
      </c>
      <c r="F89" s="81">
        <f>F86/F87*100</f>
        <v>0.41210442543410419</v>
      </c>
      <c r="G89" s="23">
        <f t="shared" si="13"/>
        <v>100</v>
      </c>
      <c r="H89" s="24" t="e">
        <f t="shared" si="11"/>
        <v>#DIV/0!</v>
      </c>
      <c r="I89" s="41" t="e">
        <f t="shared" si="12"/>
        <v>#DIV/0!</v>
      </c>
      <c r="J89" s="74"/>
    </row>
    <row r="90" spans="1:13" x14ac:dyDescent="0.25">
      <c r="A90" s="197">
        <v>12</v>
      </c>
      <c r="B90" s="42" t="s">
        <v>84</v>
      </c>
      <c r="C90" s="6">
        <v>43</v>
      </c>
      <c r="D90" s="38">
        <v>5</v>
      </c>
      <c r="E90" s="6">
        <v>6</v>
      </c>
      <c r="F90" s="38">
        <v>6</v>
      </c>
      <c r="G90" s="9">
        <f t="shared" si="13"/>
        <v>100</v>
      </c>
      <c r="H90" s="10">
        <f t="shared" si="11"/>
        <v>120</v>
      </c>
      <c r="I90" s="43">
        <f t="shared" si="12"/>
        <v>13.953488372093023</v>
      </c>
      <c r="J90" s="74"/>
    </row>
    <row r="91" spans="1:13" ht="27" thickBot="1" x14ac:dyDescent="0.3">
      <c r="A91" s="199"/>
      <c r="B91" s="44" t="s">
        <v>85</v>
      </c>
      <c r="C91" s="40">
        <f>C90*1000/C7</f>
        <v>41.747572815533978</v>
      </c>
      <c r="D91" s="40">
        <f>D90*1000/D7</f>
        <v>5.5126791620727671</v>
      </c>
      <c r="E91" s="114">
        <f>E90*1000/E7</f>
        <v>6.571741511500548</v>
      </c>
      <c r="F91" s="114">
        <f>F90*1000/F7</f>
        <v>6.6964285714285712</v>
      </c>
      <c r="G91" s="23">
        <f t="shared" si="13"/>
        <v>101.89732142857142</v>
      </c>
      <c r="H91" s="24">
        <f t="shared" si="11"/>
        <v>121.47321428571429</v>
      </c>
      <c r="I91" s="41">
        <f t="shared" si="12"/>
        <v>16.04028239202658</v>
      </c>
      <c r="J91" s="74"/>
    </row>
    <row r="92" spans="1:13" ht="26.25" x14ac:dyDescent="0.25">
      <c r="A92" s="197">
        <v>13</v>
      </c>
      <c r="B92" s="42" t="s">
        <v>86</v>
      </c>
      <c r="C92" s="6">
        <v>5</v>
      </c>
      <c r="D92" s="6">
        <v>8</v>
      </c>
      <c r="E92" s="6">
        <v>8</v>
      </c>
      <c r="F92" s="38">
        <v>9</v>
      </c>
      <c r="G92" s="9">
        <f t="shared" si="13"/>
        <v>112.5</v>
      </c>
      <c r="H92" s="10">
        <f t="shared" si="11"/>
        <v>112.5</v>
      </c>
      <c r="I92" s="43">
        <f t="shared" si="12"/>
        <v>180</v>
      </c>
      <c r="J92" s="74"/>
    </row>
    <row r="93" spans="1:13" ht="26.25" x14ac:dyDescent="0.25">
      <c r="A93" s="198"/>
      <c r="B93" s="52" t="s">
        <v>87</v>
      </c>
      <c r="C93" s="13">
        <v>0</v>
      </c>
      <c r="D93" s="13">
        <v>0</v>
      </c>
      <c r="E93" s="13">
        <v>0</v>
      </c>
      <c r="F93" s="13">
        <v>0</v>
      </c>
      <c r="G93" s="15" t="e">
        <f t="shared" si="13"/>
        <v>#DIV/0!</v>
      </c>
      <c r="H93" s="16" t="e">
        <f t="shared" si="11"/>
        <v>#DIV/0!</v>
      </c>
      <c r="I93" s="50" t="e">
        <f t="shared" si="12"/>
        <v>#DIV/0!</v>
      </c>
      <c r="J93" s="74"/>
    </row>
    <row r="94" spans="1:13" ht="39.75" thickBot="1" x14ac:dyDescent="0.3">
      <c r="A94" s="199"/>
      <c r="B94" s="44" t="s">
        <v>88</v>
      </c>
      <c r="C94" s="40">
        <f>(C92+C93)*10000/C7</f>
        <v>48.543689320388353</v>
      </c>
      <c r="D94" s="40">
        <f>(D92+D93)*10000/D7</f>
        <v>88.202866593164273</v>
      </c>
      <c r="E94" s="40">
        <f>(E92+E93)*10000/E7</f>
        <v>87.62322015334064</v>
      </c>
      <c r="F94" s="40">
        <f>(F92+F93)*10000/F7</f>
        <v>100.44642857142857</v>
      </c>
      <c r="G94" s="23">
        <f t="shared" si="13"/>
        <v>114.63448660714283</v>
      </c>
      <c r="H94" s="24">
        <f t="shared" si="11"/>
        <v>113.88113839285714</v>
      </c>
      <c r="I94" s="41">
        <f t="shared" si="12"/>
        <v>206.91964285714283</v>
      </c>
      <c r="J94" s="74"/>
    </row>
    <row r="95" spans="1:13" ht="50.25" customHeight="1" x14ac:dyDescent="0.25">
      <c r="A95" s="197">
        <v>14</v>
      </c>
      <c r="B95" s="42" t="s">
        <v>89</v>
      </c>
      <c r="C95" s="6">
        <v>0</v>
      </c>
      <c r="D95" s="6">
        <v>261</v>
      </c>
      <c r="E95" s="6">
        <v>261</v>
      </c>
      <c r="F95" s="38">
        <v>283</v>
      </c>
      <c r="G95" s="9">
        <f t="shared" si="13"/>
        <v>108.42911877394637</v>
      </c>
      <c r="H95" s="10">
        <f t="shared" si="11"/>
        <v>108.42911877394637</v>
      </c>
      <c r="I95" s="43" t="e">
        <f t="shared" si="12"/>
        <v>#DIV/0!</v>
      </c>
      <c r="J95" s="74"/>
    </row>
    <row r="96" spans="1:13" ht="39.75" thickBot="1" x14ac:dyDescent="0.3">
      <c r="A96" s="199"/>
      <c r="B96" s="44" t="s">
        <v>90</v>
      </c>
      <c r="C96" s="82">
        <f>C95/C7*100</f>
        <v>0</v>
      </c>
      <c r="D96" s="40">
        <f>D95/D7*100</f>
        <v>28.776185226019845</v>
      </c>
      <c r="E96" s="37">
        <f>E95/E7*100</f>
        <v>28.587075575027381</v>
      </c>
      <c r="F96" s="37">
        <f>F95/F7*100</f>
        <v>31.584821428571431</v>
      </c>
      <c r="G96" s="23">
        <f t="shared" si="13"/>
        <v>110.48636767925561</v>
      </c>
      <c r="H96" s="24">
        <f t="shared" si="11"/>
        <v>109.76027983032294</v>
      </c>
      <c r="I96" s="41" t="e">
        <f t="shared" si="12"/>
        <v>#DIV/0!</v>
      </c>
      <c r="J96" s="74"/>
    </row>
    <row r="97" spans="1:13" x14ac:dyDescent="0.25">
      <c r="A97" s="197">
        <v>15</v>
      </c>
      <c r="B97" s="26" t="s">
        <v>91</v>
      </c>
      <c r="C97" s="6">
        <v>36</v>
      </c>
      <c r="D97" s="38">
        <v>22</v>
      </c>
      <c r="E97" s="38">
        <v>22</v>
      </c>
      <c r="F97" s="38">
        <v>34</v>
      </c>
      <c r="G97" s="9">
        <f t="shared" si="13"/>
        <v>154.54545454545453</v>
      </c>
      <c r="H97" s="10">
        <f t="shared" si="11"/>
        <v>154.54545454545453</v>
      </c>
      <c r="I97" s="43">
        <f t="shared" si="12"/>
        <v>94.444444444444443</v>
      </c>
      <c r="J97" s="74"/>
    </row>
    <row r="98" spans="1:13" x14ac:dyDescent="0.25">
      <c r="A98" s="198"/>
      <c r="B98" s="12" t="s">
        <v>92</v>
      </c>
      <c r="C98" s="13">
        <v>30</v>
      </c>
      <c r="D98" s="84">
        <v>12</v>
      </c>
      <c r="E98" s="84">
        <v>22</v>
      </c>
      <c r="F98" s="84">
        <v>22</v>
      </c>
      <c r="G98" s="15">
        <f t="shared" si="13"/>
        <v>100</v>
      </c>
      <c r="H98" s="16">
        <f t="shared" si="11"/>
        <v>183.33333333333331</v>
      </c>
      <c r="I98" s="50">
        <f t="shared" si="12"/>
        <v>73.333333333333329</v>
      </c>
      <c r="J98" s="74"/>
    </row>
    <row r="99" spans="1:13" x14ac:dyDescent="0.25">
      <c r="A99" s="198"/>
      <c r="B99" s="53" t="s">
        <v>93</v>
      </c>
      <c r="C99" s="30">
        <f>C98/C97</f>
        <v>0.83333333333333337</v>
      </c>
      <c r="D99" s="30">
        <f>D98/D97</f>
        <v>0.54545454545454541</v>
      </c>
      <c r="E99" s="30">
        <f>E98/E97</f>
        <v>1</v>
      </c>
      <c r="F99" s="30">
        <f>F98/F97</f>
        <v>0.6470588235294118</v>
      </c>
      <c r="G99" s="15">
        <f t="shared" si="13"/>
        <v>64.705882352941174</v>
      </c>
      <c r="H99" s="16">
        <f t="shared" si="11"/>
        <v>118.62745098039218</v>
      </c>
      <c r="I99" s="50">
        <f t="shared" si="12"/>
        <v>77.64705882352942</v>
      </c>
      <c r="J99" s="74"/>
    </row>
    <row r="100" spans="1:13" ht="26.25" x14ac:dyDescent="0.25">
      <c r="A100" s="198"/>
      <c r="B100" s="52" t="s">
        <v>94</v>
      </c>
      <c r="C100" s="13">
        <v>0</v>
      </c>
      <c r="D100" s="13">
        <v>0</v>
      </c>
      <c r="E100" s="84">
        <v>0</v>
      </c>
      <c r="F100" s="84">
        <v>3</v>
      </c>
      <c r="G100" s="15" t="e">
        <f t="shared" si="13"/>
        <v>#DIV/0!</v>
      </c>
      <c r="H100" s="16" t="e">
        <f t="shared" si="11"/>
        <v>#DIV/0!</v>
      </c>
      <c r="I100" s="50" t="e">
        <f t="shared" si="12"/>
        <v>#DIV/0!</v>
      </c>
      <c r="J100" s="74"/>
    </row>
    <row r="101" spans="1:13" ht="26.25" x14ac:dyDescent="0.25">
      <c r="A101" s="198"/>
      <c r="B101" s="29" t="s">
        <v>95</v>
      </c>
      <c r="C101" s="30">
        <f>C100/C97</f>
        <v>0</v>
      </c>
      <c r="D101" s="30">
        <f>D100/D97</f>
        <v>0</v>
      </c>
      <c r="E101" s="30">
        <f>E100/E97</f>
        <v>0</v>
      </c>
      <c r="F101" s="30">
        <f>F100/F97</f>
        <v>8.8235294117647065E-2</v>
      </c>
      <c r="G101" s="15" t="e">
        <f t="shared" si="13"/>
        <v>#DIV/0!</v>
      </c>
      <c r="H101" s="16" t="e">
        <f t="shared" si="11"/>
        <v>#DIV/0!</v>
      </c>
      <c r="I101" s="50" t="e">
        <f t="shared" si="12"/>
        <v>#DIV/0!</v>
      </c>
      <c r="J101" s="74"/>
    </row>
    <row r="102" spans="1:13" ht="26.25" x14ac:dyDescent="0.25">
      <c r="A102" s="198"/>
      <c r="B102" s="85" t="s">
        <v>96</v>
      </c>
      <c r="C102" s="86">
        <f>C97*100000/C7</f>
        <v>3495.1456310679609</v>
      </c>
      <c r="D102" s="86">
        <f>D97*100000/D7</f>
        <v>2425.5788313120174</v>
      </c>
      <c r="E102" s="86">
        <f>E97*100000/E7</f>
        <v>2409.6385542168673</v>
      </c>
      <c r="F102" s="86">
        <f>F97*100000/F7</f>
        <v>3794.6428571428573</v>
      </c>
      <c r="G102" s="15">
        <f t="shared" si="13"/>
        <v>157.47767857142858</v>
      </c>
      <c r="H102" s="16">
        <f t="shared" si="11"/>
        <v>156.44277597402601</v>
      </c>
      <c r="I102" s="50">
        <f t="shared" si="12"/>
        <v>108.56894841269842</v>
      </c>
      <c r="J102" s="74"/>
    </row>
    <row r="103" spans="1:13" ht="15.75" thickBot="1" x14ac:dyDescent="0.3">
      <c r="A103" s="199"/>
      <c r="B103" s="20" t="s">
        <v>97</v>
      </c>
      <c r="C103" s="21">
        <v>0</v>
      </c>
      <c r="D103" s="87">
        <v>1</v>
      </c>
      <c r="E103" s="87">
        <v>0</v>
      </c>
      <c r="F103" s="87">
        <v>0</v>
      </c>
      <c r="G103" s="23" t="e">
        <f t="shared" si="13"/>
        <v>#DIV/0!</v>
      </c>
      <c r="H103" s="24">
        <f t="shared" si="11"/>
        <v>0</v>
      </c>
      <c r="I103" s="41" t="e">
        <f t="shared" si="12"/>
        <v>#DIV/0!</v>
      </c>
      <c r="J103" s="74"/>
    </row>
    <row r="104" spans="1:13" ht="27" thickBot="1" x14ac:dyDescent="0.3">
      <c r="A104" s="88">
        <v>16</v>
      </c>
      <c r="B104" s="89" t="s">
        <v>98</v>
      </c>
      <c r="C104" s="90">
        <v>570</v>
      </c>
      <c r="D104" s="90">
        <v>704.6</v>
      </c>
      <c r="E104" s="90">
        <v>1685.67</v>
      </c>
      <c r="F104" s="90">
        <v>907.23</v>
      </c>
      <c r="G104" s="91">
        <f t="shared" si="13"/>
        <v>53.820142732563312</v>
      </c>
      <c r="H104" s="92">
        <f t="shared" si="11"/>
        <v>128.75816065852965</v>
      </c>
      <c r="I104" s="93">
        <f t="shared" si="12"/>
        <v>159.16315789473686</v>
      </c>
      <c r="J104" s="74"/>
    </row>
    <row r="105" spans="1:13" ht="26.25" x14ac:dyDescent="0.25">
      <c r="A105" s="197">
        <v>17</v>
      </c>
      <c r="B105" s="42" t="s">
        <v>99</v>
      </c>
      <c r="C105" s="6">
        <v>829.38</v>
      </c>
      <c r="D105" s="6">
        <v>1225.9000000000001</v>
      </c>
      <c r="E105" s="6">
        <v>1803.7</v>
      </c>
      <c r="F105" s="6">
        <v>1622.3</v>
      </c>
      <c r="G105" s="9">
        <f t="shared" si="13"/>
        <v>89.942895159948989</v>
      </c>
      <c r="H105" s="10">
        <f t="shared" si="11"/>
        <v>132.33542703320009</v>
      </c>
      <c r="I105" s="43">
        <f t="shared" si="12"/>
        <v>195.60394511562853</v>
      </c>
      <c r="J105" s="74"/>
    </row>
    <row r="106" spans="1:13" ht="39" x14ac:dyDescent="0.25">
      <c r="A106" s="198"/>
      <c r="B106" s="52" t="s">
        <v>100</v>
      </c>
      <c r="C106" s="13">
        <v>0</v>
      </c>
      <c r="D106" s="13">
        <v>0</v>
      </c>
      <c r="E106" s="13">
        <v>0</v>
      </c>
      <c r="F106" s="13">
        <v>0</v>
      </c>
      <c r="G106" s="15" t="e">
        <f t="shared" si="13"/>
        <v>#DIV/0!</v>
      </c>
      <c r="H106" s="16" t="e">
        <f t="shared" si="11"/>
        <v>#DIV/0!</v>
      </c>
      <c r="I106" s="50" t="e">
        <f t="shared" si="12"/>
        <v>#DIV/0!</v>
      </c>
      <c r="J106" s="74"/>
    </row>
    <row r="107" spans="1:13" ht="39.75" thickBot="1" x14ac:dyDescent="0.3">
      <c r="A107" s="199"/>
      <c r="B107" s="44" t="s">
        <v>101</v>
      </c>
      <c r="C107" s="33">
        <f>C106/C105</f>
        <v>0</v>
      </c>
      <c r="D107" s="33">
        <f>D106/D105</f>
        <v>0</v>
      </c>
      <c r="E107" s="33">
        <f>E106/E105</f>
        <v>0</v>
      </c>
      <c r="F107" s="33">
        <f>F106/F105</f>
        <v>0</v>
      </c>
      <c r="G107" s="23" t="e">
        <f t="shared" si="13"/>
        <v>#DIV/0!</v>
      </c>
      <c r="H107" s="24" t="e">
        <f t="shared" si="11"/>
        <v>#DIV/0!</v>
      </c>
      <c r="I107" s="41" t="e">
        <f t="shared" si="12"/>
        <v>#DIV/0!</v>
      </c>
      <c r="J107" s="74"/>
    </row>
    <row r="108" spans="1:13" ht="39" x14ac:dyDescent="0.25">
      <c r="A108" s="197">
        <v>18</v>
      </c>
      <c r="B108" s="42" t="s">
        <v>102</v>
      </c>
      <c r="C108" s="6">
        <v>1030</v>
      </c>
      <c r="D108" s="35">
        <v>744</v>
      </c>
      <c r="E108" s="38">
        <v>913</v>
      </c>
      <c r="F108" s="8">
        <v>0</v>
      </c>
      <c r="G108" s="9">
        <f t="shared" si="13"/>
        <v>0</v>
      </c>
      <c r="H108" s="10">
        <f t="shared" si="11"/>
        <v>0</v>
      </c>
      <c r="I108" s="43">
        <f t="shared" si="12"/>
        <v>0</v>
      </c>
      <c r="J108" s="74">
        <v>0</v>
      </c>
    </row>
    <row r="109" spans="1:13" ht="52.5" thickBot="1" x14ac:dyDescent="0.3">
      <c r="A109" s="199"/>
      <c r="B109" s="44" t="s">
        <v>103</v>
      </c>
      <c r="C109" s="94">
        <f>C108/C7</f>
        <v>1</v>
      </c>
      <c r="D109" s="94">
        <f>D108/D7</f>
        <v>0.82028665931642775</v>
      </c>
      <c r="E109" s="94">
        <f>E108/E7</f>
        <v>1</v>
      </c>
      <c r="F109" s="95">
        <f>F108/F7</f>
        <v>0</v>
      </c>
      <c r="G109" s="23">
        <f t="shared" si="13"/>
        <v>0</v>
      </c>
      <c r="H109" s="24">
        <f t="shared" si="11"/>
        <v>0</v>
      </c>
      <c r="I109" s="41">
        <f t="shared" si="12"/>
        <v>0</v>
      </c>
      <c r="J109" s="74"/>
    </row>
    <row r="110" spans="1:13" ht="39" x14ac:dyDescent="0.25">
      <c r="A110" s="197">
        <v>19</v>
      </c>
      <c r="B110" s="42" t="s">
        <v>104</v>
      </c>
      <c r="C110" s="6">
        <v>35.65</v>
      </c>
      <c r="D110" s="6">
        <v>35.65</v>
      </c>
      <c r="E110" s="6">
        <v>35.65</v>
      </c>
      <c r="F110" s="6">
        <v>35.65</v>
      </c>
      <c r="G110" s="9">
        <f t="shared" si="13"/>
        <v>100</v>
      </c>
      <c r="H110" s="10">
        <f t="shared" si="11"/>
        <v>100</v>
      </c>
      <c r="I110" s="43">
        <f t="shared" si="12"/>
        <v>100</v>
      </c>
      <c r="J110" s="74"/>
    </row>
    <row r="111" spans="1:13" ht="51.75" x14ac:dyDescent="0.25">
      <c r="A111" s="198"/>
      <c r="B111" s="52" t="s">
        <v>105</v>
      </c>
      <c r="C111" s="13">
        <v>11.7</v>
      </c>
      <c r="D111" s="13">
        <v>8.6</v>
      </c>
      <c r="E111" s="13">
        <v>8.6</v>
      </c>
      <c r="F111" s="13">
        <v>8.6</v>
      </c>
      <c r="G111" s="15">
        <f t="shared" si="13"/>
        <v>100</v>
      </c>
      <c r="H111" s="16">
        <f t="shared" si="11"/>
        <v>100</v>
      </c>
      <c r="I111" s="50">
        <f t="shared" si="12"/>
        <v>73.504273504273513</v>
      </c>
      <c r="J111" s="74"/>
      <c r="M111" t="s">
        <v>127</v>
      </c>
    </row>
    <row r="112" spans="1:13" ht="78" thickBot="1" x14ac:dyDescent="0.3">
      <c r="A112" s="199"/>
      <c r="B112" s="44" t="s">
        <v>106</v>
      </c>
      <c r="C112" s="94">
        <f>C111/C110</f>
        <v>0.32819074333800841</v>
      </c>
      <c r="D112" s="94">
        <f>D111/D110</f>
        <v>0.24123422159887797</v>
      </c>
      <c r="E112" s="94">
        <f>E111/E110</f>
        <v>0.24123422159887797</v>
      </c>
      <c r="F112" s="94">
        <f>F111/F110</f>
        <v>0.24123422159887797</v>
      </c>
      <c r="G112" s="23">
        <f t="shared" si="13"/>
        <v>100</v>
      </c>
      <c r="H112" s="24">
        <f t="shared" si="11"/>
        <v>100</v>
      </c>
      <c r="I112" s="41">
        <f t="shared" si="12"/>
        <v>73.504273504273513</v>
      </c>
      <c r="J112" s="74"/>
    </row>
    <row r="113" spans="1:10" x14ac:dyDescent="0.25">
      <c r="A113" s="197">
        <v>20</v>
      </c>
      <c r="B113" s="42" t="s">
        <v>107</v>
      </c>
      <c r="C113" s="6">
        <v>32898</v>
      </c>
      <c r="D113" s="6">
        <v>32898</v>
      </c>
      <c r="E113" s="6">
        <v>32898</v>
      </c>
      <c r="F113" s="6">
        <v>32898</v>
      </c>
      <c r="G113" s="9">
        <f t="shared" si="13"/>
        <v>100</v>
      </c>
      <c r="H113" s="10">
        <f t="shared" si="11"/>
        <v>100</v>
      </c>
      <c r="I113" s="43">
        <f t="shared" si="12"/>
        <v>100</v>
      </c>
      <c r="J113" s="74"/>
    </row>
    <row r="114" spans="1:10" ht="39" x14ac:dyDescent="0.25">
      <c r="A114" s="198"/>
      <c r="B114" s="52" t="s">
        <v>108</v>
      </c>
      <c r="C114" s="13">
        <v>30793</v>
      </c>
      <c r="D114" s="13">
        <v>30793</v>
      </c>
      <c r="E114" s="13">
        <v>30793</v>
      </c>
      <c r="F114" s="13">
        <v>30793</v>
      </c>
      <c r="G114" s="15">
        <f t="shared" si="13"/>
        <v>100</v>
      </c>
      <c r="H114" s="16">
        <f t="shared" si="11"/>
        <v>100</v>
      </c>
      <c r="I114" s="50">
        <f t="shared" si="12"/>
        <v>100</v>
      </c>
      <c r="J114" s="74"/>
    </row>
    <row r="115" spans="1:10" ht="52.5" thickBot="1" x14ac:dyDescent="0.3">
      <c r="A115" s="199"/>
      <c r="B115" s="44" t="s">
        <v>109</v>
      </c>
      <c r="C115" s="94">
        <f>C114/C113</f>
        <v>0.93601434737674027</v>
      </c>
      <c r="D115" s="94">
        <f>D114/D113</f>
        <v>0.93601434737674027</v>
      </c>
      <c r="E115" s="94">
        <f>E114/E113</f>
        <v>0.93601434737674027</v>
      </c>
      <c r="F115" s="94">
        <f>F114/F113</f>
        <v>0.93601434737674027</v>
      </c>
      <c r="G115" s="23">
        <f t="shared" si="13"/>
        <v>100</v>
      </c>
      <c r="H115" s="24">
        <f t="shared" si="11"/>
        <v>100</v>
      </c>
      <c r="I115" s="41">
        <f t="shared" si="12"/>
        <v>100</v>
      </c>
      <c r="J115" s="74"/>
    </row>
    <row r="116" spans="1:10" ht="39" x14ac:dyDescent="0.25">
      <c r="A116" s="197">
        <v>21</v>
      </c>
      <c r="B116" s="42" t="s">
        <v>110</v>
      </c>
      <c r="C116" s="6">
        <v>70</v>
      </c>
      <c r="D116" s="106">
        <v>43</v>
      </c>
      <c r="E116" s="106">
        <v>43</v>
      </c>
      <c r="F116" s="106">
        <v>43</v>
      </c>
      <c r="G116" s="9">
        <f t="shared" si="13"/>
        <v>100</v>
      </c>
      <c r="H116" s="10">
        <f t="shared" si="11"/>
        <v>100</v>
      </c>
      <c r="I116" s="43">
        <f t="shared" si="12"/>
        <v>61.428571428571431</v>
      </c>
      <c r="J116" s="74"/>
    </row>
    <row r="117" spans="1:10" x14ac:dyDescent="0.25">
      <c r="A117" s="198"/>
      <c r="B117" s="52" t="s">
        <v>111</v>
      </c>
      <c r="C117" s="13">
        <v>42</v>
      </c>
      <c r="D117" s="13">
        <v>43</v>
      </c>
      <c r="E117" s="13">
        <v>43</v>
      </c>
      <c r="F117" s="13">
        <v>43</v>
      </c>
      <c r="G117" s="15">
        <f t="shared" si="13"/>
        <v>100</v>
      </c>
      <c r="H117" s="16">
        <f t="shared" si="11"/>
        <v>100</v>
      </c>
      <c r="I117" s="50">
        <f t="shared" si="12"/>
        <v>102.38095238095238</v>
      </c>
      <c r="J117" s="74"/>
    </row>
    <row r="118" spans="1:10" ht="27" thickBot="1" x14ac:dyDescent="0.3">
      <c r="A118" s="199"/>
      <c r="B118" s="44" t="s">
        <v>112</v>
      </c>
      <c r="C118" s="94">
        <f>C117/C116</f>
        <v>0.6</v>
      </c>
      <c r="D118" s="94">
        <f>D117/D116</f>
        <v>1</v>
      </c>
      <c r="E118" s="94">
        <f>E117/E116</f>
        <v>1</v>
      </c>
      <c r="F118" s="94">
        <f>F117/F116</f>
        <v>1</v>
      </c>
      <c r="G118" s="23">
        <f t="shared" si="13"/>
        <v>100</v>
      </c>
      <c r="H118" s="24">
        <f t="shared" si="11"/>
        <v>100</v>
      </c>
      <c r="I118" s="41">
        <f t="shared" si="12"/>
        <v>166.66666666666669</v>
      </c>
      <c r="J118" s="74"/>
    </row>
    <row r="119" spans="1:10" ht="39" x14ac:dyDescent="0.25">
      <c r="A119" s="197">
        <v>22</v>
      </c>
      <c r="B119" s="42" t="s">
        <v>113</v>
      </c>
      <c r="C119" s="6">
        <v>1200</v>
      </c>
      <c r="D119" s="35">
        <v>10213</v>
      </c>
      <c r="E119" s="6">
        <v>2436</v>
      </c>
      <c r="F119" s="35">
        <v>9774</v>
      </c>
      <c r="G119" s="9">
        <f t="shared" si="13"/>
        <v>401.23152709359607</v>
      </c>
      <c r="H119" s="10">
        <f t="shared" si="11"/>
        <v>95.701556839322436</v>
      </c>
      <c r="I119" s="43">
        <f t="shared" si="12"/>
        <v>814.5</v>
      </c>
      <c r="J119" s="74"/>
    </row>
    <row r="120" spans="1:10" ht="39" x14ac:dyDescent="0.25">
      <c r="A120" s="198"/>
      <c r="B120" s="52" t="s">
        <v>114</v>
      </c>
      <c r="C120" s="13">
        <v>598</v>
      </c>
      <c r="D120" s="96">
        <v>750</v>
      </c>
      <c r="E120" s="13">
        <v>2124</v>
      </c>
      <c r="F120" s="96">
        <v>338</v>
      </c>
      <c r="G120" s="15">
        <f t="shared" si="13"/>
        <v>15.913370998116761</v>
      </c>
      <c r="H120" s="16">
        <f t="shared" si="11"/>
        <v>45.066666666666663</v>
      </c>
      <c r="I120" s="50">
        <f t="shared" si="12"/>
        <v>56.521739130434781</v>
      </c>
      <c r="J120" s="74"/>
    </row>
    <row r="121" spans="1:10" ht="39.75" thickBot="1" x14ac:dyDescent="0.3">
      <c r="A121" s="199"/>
      <c r="B121" s="44" t="s">
        <v>115</v>
      </c>
      <c r="C121" s="94">
        <f>C120/C7</f>
        <v>0.58058252427184465</v>
      </c>
      <c r="D121" s="94">
        <f>D120/D7</f>
        <v>0.82690187431091511</v>
      </c>
      <c r="E121" s="94">
        <f>E120/E7</f>
        <v>2.3263964950711937</v>
      </c>
      <c r="F121" s="94">
        <f>F120/F7</f>
        <v>0.37723214285714285</v>
      </c>
      <c r="G121" s="23">
        <f t="shared" si="13"/>
        <v>16.215298796072101</v>
      </c>
      <c r="H121" s="24">
        <f t="shared" si="11"/>
        <v>45.619940476190472</v>
      </c>
      <c r="I121" s="41">
        <f t="shared" si="12"/>
        <v>64.974767080745337</v>
      </c>
      <c r="J121" s="74"/>
    </row>
    <row r="122" spans="1:10" ht="39" x14ac:dyDescent="0.25">
      <c r="A122" s="197">
        <v>23</v>
      </c>
      <c r="B122" s="42" t="s">
        <v>116</v>
      </c>
      <c r="C122" s="6">
        <v>159</v>
      </c>
      <c r="D122" s="6">
        <v>207</v>
      </c>
      <c r="E122" s="6">
        <v>207</v>
      </c>
      <c r="F122" s="6">
        <v>207</v>
      </c>
      <c r="G122" s="9">
        <f t="shared" si="13"/>
        <v>100</v>
      </c>
      <c r="H122" s="10">
        <f t="shared" si="11"/>
        <v>100</v>
      </c>
      <c r="I122" s="43">
        <f t="shared" si="12"/>
        <v>130.18867924528303</v>
      </c>
      <c r="J122" s="74"/>
    </row>
    <row r="123" spans="1:10" ht="39.75" thickBot="1" x14ac:dyDescent="0.3">
      <c r="A123" s="199"/>
      <c r="B123" s="44" t="s">
        <v>117</v>
      </c>
      <c r="C123" s="94">
        <f>C122/C7</f>
        <v>0.15436893203883495</v>
      </c>
      <c r="D123" s="94">
        <f>D122/D7</f>
        <v>0.22822491730981256</v>
      </c>
      <c r="E123" s="94">
        <f>E122/E7</f>
        <v>0.2267250821467689</v>
      </c>
      <c r="F123" s="94">
        <f>F122/F7</f>
        <v>0.23102678571428573</v>
      </c>
      <c r="G123" s="23">
        <f t="shared" si="13"/>
        <v>101.89732142857144</v>
      </c>
      <c r="H123" s="24">
        <f t="shared" si="11"/>
        <v>101.22767857142858</v>
      </c>
      <c r="I123" s="41">
        <f t="shared" si="12"/>
        <v>149.65886118598382</v>
      </c>
      <c r="J123" s="74"/>
    </row>
    <row r="124" spans="1:10" x14ac:dyDescent="0.25">
      <c r="A124" s="97"/>
      <c r="B124" s="97"/>
      <c r="C124" s="98"/>
      <c r="D124" s="98"/>
      <c r="E124" s="99"/>
      <c r="F124" s="98"/>
      <c r="G124" s="98"/>
      <c r="H124" s="98"/>
      <c r="I124" s="98"/>
      <c r="J124" s="74"/>
    </row>
    <row r="125" spans="1:10" x14ac:dyDescent="0.25">
      <c r="A125" s="97"/>
      <c r="B125" s="97" t="s">
        <v>157</v>
      </c>
      <c r="C125" s="98"/>
      <c r="D125" s="98"/>
      <c r="E125" s="98"/>
      <c r="F125" s="98"/>
      <c r="G125" s="98"/>
      <c r="H125" s="98"/>
      <c r="I125" s="98"/>
      <c r="J125" s="74"/>
    </row>
    <row r="126" spans="1:10" x14ac:dyDescent="0.25">
      <c r="A126" s="97"/>
      <c r="B126" s="97" t="s">
        <v>119</v>
      </c>
      <c r="C126" s="98"/>
      <c r="D126" s="98"/>
      <c r="E126" s="98"/>
      <c r="F126" s="98"/>
      <c r="G126" s="98"/>
      <c r="H126" s="98"/>
      <c r="I126" s="98"/>
      <c r="J126" s="74"/>
    </row>
    <row r="127" spans="1:10" x14ac:dyDescent="0.25">
      <c r="A127" s="97"/>
      <c r="B127" s="97"/>
      <c r="C127" s="98"/>
      <c r="D127" s="98"/>
      <c r="E127" s="100"/>
      <c r="F127" s="100"/>
      <c r="G127" s="98"/>
      <c r="H127" s="98"/>
      <c r="I127" s="98"/>
      <c r="J127" s="74"/>
    </row>
    <row r="128" spans="1:10" x14ac:dyDescent="0.25">
      <c r="A128" s="97"/>
      <c r="B128" s="97"/>
      <c r="C128" s="98"/>
      <c r="D128" s="98"/>
      <c r="E128" s="98"/>
      <c r="F128" s="98"/>
      <c r="G128" s="98"/>
      <c r="H128" s="98"/>
      <c r="I128" s="98"/>
      <c r="J128" s="74"/>
    </row>
    <row r="129" spans="1:10" x14ac:dyDescent="0.25">
      <c r="A129" s="97"/>
      <c r="B129" s="97"/>
      <c r="C129" s="98"/>
      <c r="D129" s="98"/>
      <c r="E129" s="98"/>
      <c r="F129" s="98"/>
      <c r="G129" s="98"/>
      <c r="H129" s="98"/>
      <c r="I129" s="98"/>
      <c r="J129" s="74"/>
    </row>
    <row r="130" spans="1:10" x14ac:dyDescent="0.25">
      <c r="A130" s="97"/>
      <c r="B130" s="97"/>
      <c r="C130" s="98"/>
      <c r="D130" s="98"/>
      <c r="E130" s="98"/>
      <c r="F130" s="98"/>
      <c r="G130" s="98"/>
      <c r="H130" s="98"/>
      <c r="I130" s="98"/>
      <c r="J130" s="74"/>
    </row>
    <row r="131" spans="1:10" x14ac:dyDescent="0.25">
      <c r="A131" s="97"/>
      <c r="B131" s="97"/>
      <c r="C131" s="98"/>
      <c r="D131" s="98"/>
      <c r="E131" s="98"/>
      <c r="F131" s="98"/>
      <c r="G131" s="98"/>
      <c r="H131" s="98"/>
      <c r="I131" s="98"/>
      <c r="J131" s="74"/>
    </row>
    <row r="132" spans="1:10" x14ac:dyDescent="0.25">
      <c r="A132" s="97"/>
      <c r="B132" s="97"/>
      <c r="C132" s="98"/>
      <c r="D132" s="98"/>
      <c r="E132" s="98"/>
      <c r="F132" s="98"/>
      <c r="G132" s="98"/>
      <c r="H132" s="98"/>
      <c r="I132" s="98"/>
      <c r="J132" s="74"/>
    </row>
    <row r="133" spans="1:10" x14ac:dyDescent="0.25">
      <c r="A133" s="97"/>
      <c r="B133" s="97"/>
      <c r="C133" s="98"/>
      <c r="D133" s="98"/>
      <c r="E133" s="98"/>
      <c r="F133" s="98"/>
      <c r="G133" s="98"/>
      <c r="H133" s="98"/>
      <c r="I133" s="98"/>
      <c r="J133" s="74"/>
    </row>
    <row r="134" spans="1:10" x14ac:dyDescent="0.25">
      <c r="A134" s="97"/>
      <c r="B134" s="97"/>
      <c r="C134" s="98"/>
      <c r="D134" s="98"/>
      <c r="E134" s="98"/>
      <c r="F134" s="98"/>
      <c r="G134" s="98"/>
      <c r="H134" s="98"/>
      <c r="I134" s="98"/>
      <c r="J134" s="74"/>
    </row>
    <row r="135" spans="1:10" x14ac:dyDescent="0.25">
      <c r="A135" s="97"/>
      <c r="B135" s="97"/>
      <c r="C135" s="98"/>
      <c r="D135" s="98"/>
      <c r="E135" s="98"/>
      <c r="F135" s="98"/>
      <c r="G135" s="98"/>
      <c r="H135" s="98"/>
      <c r="I135" s="98"/>
      <c r="J135" s="74"/>
    </row>
    <row r="136" spans="1:10" x14ac:dyDescent="0.25">
      <c r="A136" s="97"/>
      <c r="B136" s="97"/>
      <c r="C136" s="98"/>
      <c r="D136" s="98"/>
      <c r="E136" s="98"/>
      <c r="F136" s="98"/>
      <c r="G136" s="98"/>
      <c r="H136" s="98"/>
      <c r="I136" s="98"/>
      <c r="J136" s="74"/>
    </row>
    <row r="137" spans="1:10" x14ac:dyDescent="0.25">
      <c r="A137" s="97"/>
      <c r="B137" s="97"/>
      <c r="C137" s="98"/>
      <c r="D137" s="98"/>
      <c r="E137" s="98"/>
      <c r="F137" s="98"/>
      <c r="G137" s="98"/>
      <c r="H137" s="98"/>
      <c r="I137" s="98"/>
      <c r="J137" s="74"/>
    </row>
    <row r="138" spans="1:10" x14ac:dyDescent="0.25">
      <c r="A138" s="97"/>
      <c r="B138" s="97"/>
      <c r="C138" s="98"/>
      <c r="D138" s="98"/>
      <c r="E138" s="98"/>
      <c r="F138" s="98"/>
      <c r="G138" s="98"/>
      <c r="H138" s="98"/>
      <c r="I138" s="98"/>
      <c r="J138" s="74"/>
    </row>
    <row r="139" spans="1:10" x14ac:dyDescent="0.25">
      <c r="A139" s="97"/>
      <c r="B139" s="97"/>
      <c r="C139" s="98"/>
      <c r="D139" s="98"/>
      <c r="E139" s="98"/>
      <c r="F139" s="98"/>
      <c r="G139" s="98"/>
      <c r="H139" s="98"/>
      <c r="I139" s="98"/>
      <c r="J139" s="74"/>
    </row>
    <row r="140" spans="1:10" x14ac:dyDescent="0.25">
      <c r="A140" s="97"/>
      <c r="B140" s="97"/>
      <c r="C140" s="98"/>
      <c r="D140" s="98"/>
      <c r="E140" s="98"/>
      <c r="F140" s="98"/>
      <c r="G140" s="98"/>
      <c r="H140" s="98"/>
      <c r="I140" s="98"/>
      <c r="J140" s="74"/>
    </row>
    <row r="141" spans="1:10" x14ac:dyDescent="0.25">
      <c r="A141" s="97"/>
      <c r="B141" s="97"/>
      <c r="C141" s="98"/>
      <c r="D141" s="98"/>
      <c r="E141" s="98"/>
      <c r="F141" s="98"/>
      <c r="G141" s="98"/>
      <c r="H141" s="98"/>
      <c r="I141" s="98"/>
      <c r="J141" s="74"/>
    </row>
    <row r="142" spans="1:10" x14ac:dyDescent="0.25">
      <c r="A142" s="97"/>
      <c r="B142" s="97"/>
      <c r="C142" s="98"/>
      <c r="D142" s="98"/>
      <c r="E142" s="98"/>
      <c r="F142" s="98"/>
      <c r="G142" s="98"/>
      <c r="H142" s="98"/>
      <c r="I142" s="98"/>
      <c r="J142" s="74"/>
    </row>
    <row r="143" spans="1:10" x14ac:dyDescent="0.25">
      <c r="A143" s="97"/>
      <c r="B143" s="97"/>
      <c r="C143" s="98"/>
      <c r="D143" s="98"/>
      <c r="E143" s="98"/>
      <c r="F143" s="98"/>
      <c r="G143" s="98"/>
      <c r="H143" s="98"/>
      <c r="I143" s="98"/>
      <c r="J143" s="74"/>
    </row>
    <row r="144" spans="1:10" x14ac:dyDescent="0.25">
      <c r="A144" s="97"/>
      <c r="B144" s="97"/>
      <c r="C144" s="98"/>
      <c r="D144" s="98"/>
      <c r="E144" s="98"/>
      <c r="F144" s="98"/>
      <c r="G144" s="98"/>
      <c r="H144" s="98"/>
      <c r="I144" s="98"/>
      <c r="J144" s="74"/>
    </row>
    <row r="145" spans="1:10" x14ac:dyDescent="0.25">
      <c r="A145" s="97"/>
      <c r="B145" s="97"/>
      <c r="C145" s="98"/>
      <c r="D145" s="98"/>
      <c r="E145" s="98"/>
      <c r="F145" s="98"/>
      <c r="G145" s="98"/>
      <c r="H145" s="98"/>
      <c r="I145" s="98"/>
      <c r="J145" s="74"/>
    </row>
    <row r="146" spans="1:10" x14ac:dyDescent="0.25">
      <c r="A146" s="97"/>
      <c r="B146" s="97"/>
      <c r="C146" s="98"/>
      <c r="D146" s="98"/>
      <c r="E146" s="98"/>
      <c r="F146" s="98"/>
      <c r="G146" s="98"/>
      <c r="H146" s="98"/>
      <c r="I146" s="98"/>
      <c r="J146" s="74"/>
    </row>
    <row r="147" spans="1:10" x14ac:dyDescent="0.25">
      <c r="A147" s="97"/>
      <c r="B147" s="97"/>
      <c r="C147" s="98"/>
      <c r="D147" s="98"/>
      <c r="E147" s="98"/>
      <c r="F147" s="98"/>
      <c r="G147" s="98"/>
      <c r="H147" s="98"/>
      <c r="I147" s="98"/>
      <c r="J147" s="74"/>
    </row>
    <row r="148" spans="1:10" x14ac:dyDescent="0.25">
      <c r="A148" s="97"/>
      <c r="B148" s="97"/>
      <c r="C148" s="98"/>
      <c r="D148" s="98"/>
      <c r="E148" s="98"/>
      <c r="F148" s="98"/>
      <c r="G148" s="98"/>
      <c r="H148" s="98"/>
      <c r="I148" s="98"/>
      <c r="J148" s="74"/>
    </row>
    <row r="149" spans="1:10" x14ac:dyDescent="0.25">
      <c r="A149" s="97"/>
      <c r="B149" s="97"/>
      <c r="C149" s="98"/>
      <c r="D149" s="98"/>
      <c r="E149" s="98"/>
      <c r="F149" s="98"/>
      <c r="G149" s="98"/>
      <c r="H149" s="98"/>
      <c r="I149" s="98"/>
      <c r="J149" s="74"/>
    </row>
    <row r="150" spans="1:10" x14ac:dyDescent="0.25">
      <c r="A150" s="97"/>
      <c r="B150" s="97"/>
      <c r="C150" s="98"/>
      <c r="D150" s="98"/>
      <c r="E150" s="98"/>
      <c r="F150" s="98"/>
      <c r="G150" s="98"/>
      <c r="H150" s="98"/>
      <c r="I150" s="98"/>
      <c r="J150" s="74"/>
    </row>
    <row r="151" spans="1:10" x14ac:dyDescent="0.25">
      <c r="A151" s="97"/>
      <c r="B151" s="97"/>
      <c r="C151" s="98"/>
      <c r="D151" s="98"/>
      <c r="E151" s="98"/>
      <c r="F151" s="98"/>
      <c r="G151" s="98"/>
      <c r="H151" s="98"/>
      <c r="I151" s="98"/>
      <c r="J151" s="74"/>
    </row>
    <row r="152" spans="1:10" x14ac:dyDescent="0.25">
      <c r="A152" s="97"/>
      <c r="B152" s="97"/>
      <c r="C152" s="98"/>
      <c r="D152" s="98"/>
      <c r="E152" s="98"/>
      <c r="F152" s="98"/>
      <c r="G152" s="98"/>
      <c r="H152" s="98"/>
      <c r="I152" s="98"/>
      <c r="J152" s="74"/>
    </row>
    <row r="153" spans="1:10" x14ac:dyDescent="0.25">
      <c r="A153" s="97"/>
      <c r="B153" s="97"/>
      <c r="C153" s="98"/>
      <c r="D153" s="98"/>
      <c r="E153" s="98"/>
      <c r="F153" s="98"/>
      <c r="G153" s="98"/>
      <c r="H153" s="98"/>
      <c r="I153" s="98"/>
      <c r="J153" s="74"/>
    </row>
    <row r="154" spans="1:10" x14ac:dyDescent="0.25">
      <c r="A154" s="97"/>
      <c r="B154" s="97"/>
      <c r="C154" s="98"/>
      <c r="D154" s="98"/>
      <c r="E154" s="98"/>
      <c r="F154" s="98"/>
      <c r="G154" s="98"/>
      <c r="H154" s="98"/>
      <c r="I154" s="98"/>
      <c r="J154" s="74"/>
    </row>
    <row r="155" spans="1:10" x14ac:dyDescent="0.25">
      <c r="A155" s="97"/>
      <c r="B155" s="97"/>
      <c r="C155" s="98"/>
      <c r="D155" s="98"/>
      <c r="E155" s="98"/>
      <c r="F155" s="98"/>
      <c r="G155" s="98"/>
      <c r="H155" s="98"/>
      <c r="I155" s="98"/>
      <c r="J155" s="74"/>
    </row>
    <row r="156" spans="1:10" x14ac:dyDescent="0.25">
      <c r="A156" s="97"/>
      <c r="B156" s="97"/>
      <c r="C156" s="98"/>
      <c r="D156" s="98"/>
      <c r="E156" s="98"/>
      <c r="F156" s="98"/>
      <c r="G156" s="98"/>
      <c r="H156" s="98"/>
      <c r="I156" s="98"/>
      <c r="J156" s="74"/>
    </row>
    <row r="157" spans="1:10" x14ac:dyDescent="0.25">
      <c r="A157" s="97"/>
      <c r="B157" s="97"/>
      <c r="C157" s="98"/>
      <c r="D157" s="98"/>
      <c r="E157" s="98"/>
      <c r="F157" s="98"/>
      <c r="G157" s="98"/>
      <c r="H157" s="98"/>
      <c r="I157" s="98"/>
      <c r="J157" s="74"/>
    </row>
    <row r="158" spans="1:10" x14ac:dyDescent="0.25">
      <c r="A158" s="97"/>
      <c r="B158" s="97"/>
      <c r="C158" s="98"/>
      <c r="D158" s="98"/>
      <c r="E158" s="98"/>
      <c r="F158" s="98"/>
      <c r="G158" s="98"/>
      <c r="H158" s="98"/>
      <c r="I158" s="98"/>
      <c r="J158" s="74"/>
    </row>
    <row r="159" spans="1:10" x14ac:dyDescent="0.25">
      <c r="A159" s="97"/>
      <c r="B159" s="97"/>
      <c r="C159" s="98"/>
      <c r="D159" s="98"/>
      <c r="E159" s="98"/>
      <c r="F159" s="98"/>
      <c r="G159" s="98"/>
      <c r="H159" s="98"/>
      <c r="I159" s="98"/>
      <c r="J159" s="74"/>
    </row>
    <row r="160" spans="1:10" x14ac:dyDescent="0.25">
      <c r="A160" s="97"/>
      <c r="B160" s="97"/>
      <c r="C160" s="98"/>
      <c r="D160" s="98"/>
      <c r="E160" s="98"/>
      <c r="F160" s="98"/>
      <c r="G160" s="98"/>
      <c r="H160" s="98"/>
      <c r="I160" s="98"/>
      <c r="J160" s="74"/>
    </row>
    <row r="161" spans="1:10" x14ac:dyDescent="0.25">
      <c r="A161" s="97"/>
      <c r="B161" s="97"/>
      <c r="C161" s="98"/>
      <c r="D161" s="98"/>
      <c r="E161" s="98"/>
      <c r="F161" s="98"/>
      <c r="G161" s="98"/>
      <c r="H161" s="98"/>
      <c r="I161" s="98"/>
      <c r="J161" s="74"/>
    </row>
    <row r="162" spans="1:10" x14ac:dyDescent="0.25">
      <c r="A162" s="97"/>
      <c r="B162" s="97"/>
      <c r="C162" s="98"/>
      <c r="D162" s="98"/>
      <c r="E162" s="98"/>
      <c r="F162" s="98"/>
      <c r="G162" s="98"/>
      <c r="H162" s="98"/>
      <c r="I162" s="98"/>
      <c r="J162" s="74"/>
    </row>
    <row r="163" spans="1:10" x14ac:dyDescent="0.25">
      <c r="A163" s="97"/>
      <c r="B163" s="97"/>
      <c r="C163" s="98"/>
      <c r="D163" s="98"/>
      <c r="E163" s="98"/>
      <c r="F163" s="98"/>
      <c r="G163" s="98"/>
      <c r="H163" s="98"/>
      <c r="I163" s="98"/>
      <c r="J163" s="74"/>
    </row>
    <row r="164" spans="1:10" x14ac:dyDescent="0.25">
      <c r="A164" s="97"/>
      <c r="B164" s="97"/>
      <c r="C164" s="98"/>
      <c r="D164" s="98"/>
      <c r="E164" s="98"/>
      <c r="F164" s="98"/>
      <c r="G164" s="98"/>
      <c r="H164" s="98"/>
      <c r="I164" s="98"/>
      <c r="J164" s="74"/>
    </row>
    <row r="165" spans="1:10" x14ac:dyDescent="0.25">
      <c r="A165" s="97"/>
      <c r="B165" s="97"/>
      <c r="C165" s="98"/>
      <c r="D165" s="98"/>
      <c r="E165" s="98"/>
      <c r="F165" s="98"/>
      <c r="G165" s="98"/>
      <c r="H165" s="98"/>
      <c r="I165" s="98"/>
      <c r="J165" s="74"/>
    </row>
    <row r="166" spans="1:10" x14ac:dyDescent="0.25">
      <c r="A166" s="97"/>
      <c r="B166" s="97"/>
      <c r="C166" s="98"/>
      <c r="D166" s="98"/>
      <c r="E166" s="98"/>
      <c r="F166" s="98"/>
      <c r="G166" s="98"/>
      <c r="H166" s="98"/>
      <c r="I166" s="98"/>
      <c r="J166" s="74"/>
    </row>
    <row r="167" spans="1:10" x14ac:dyDescent="0.25">
      <c r="A167" s="97"/>
      <c r="B167" s="97"/>
      <c r="C167" s="98"/>
      <c r="D167" s="98"/>
      <c r="E167" s="98"/>
      <c r="F167" s="98"/>
      <c r="G167" s="98"/>
      <c r="H167" s="98"/>
      <c r="I167" s="98"/>
      <c r="J167" s="74"/>
    </row>
    <row r="168" spans="1:10" x14ac:dyDescent="0.25">
      <c r="A168" s="97"/>
      <c r="B168" s="97"/>
      <c r="C168" s="98"/>
      <c r="D168" s="98"/>
      <c r="E168" s="98"/>
      <c r="F168" s="98"/>
      <c r="G168" s="98"/>
      <c r="H168" s="98"/>
      <c r="I168" s="98"/>
      <c r="J168" s="74"/>
    </row>
    <row r="169" spans="1:10" x14ac:dyDescent="0.25">
      <c r="A169" s="97"/>
      <c r="B169" s="97"/>
      <c r="C169" s="98"/>
      <c r="D169" s="98"/>
      <c r="E169" s="98"/>
      <c r="F169" s="98"/>
      <c r="G169" s="98"/>
      <c r="H169" s="98"/>
      <c r="I169" s="98"/>
      <c r="J169" s="74"/>
    </row>
    <row r="170" spans="1:10" x14ac:dyDescent="0.25">
      <c r="A170" s="97"/>
      <c r="B170" s="97"/>
      <c r="C170" s="98"/>
      <c r="D170" s="98"/>
      <c r="E170" s="98"/>
      <c r="F170" s="98"/>
      <c r="G170" s="98"/>
      <c r="H170" s="98"/>
      <c r="I170" s="98"/>
      <c r="J170" s="74"/>
    </row>
    <row r="171" spans="1:10" x14ac:dyDescent="0.25">
      <c r="A171" s="97"/>
      <c r="B171" s="97"/>
      <c r="C171" s="98"/>
      <c r="D171" s="98"/>
      <c r="E171" s="98"/>
      <c r="F171" s="98"/>
      <c r="G171" s="98"/>
      <c r="H171" s="98"/>
      <c r="I171" s="98"/>
      <c r="J171" s="74"/>
    </row>
    <row r="172" spans="1:10" x14ac:dyDescent="0.25">
      <c r="A172" s="97"/>
      <c r="B172" s="97"/>
      <c r="C172" s="98"/>
      <c r="D172" s="98"/>
      <c r="E172" s="98"/>
      <c r="F172" s="98"/>
      <c r="G172" s="98"/>
      <c r="H172" s="98"/>
      <c r="I172" s="98"/>
      <c r="J172" s="74"/>
    </row>
    <row r="173" spans="1:10" x14ac:dyDescent="0.25">
      <c r="A173" s="97"/>
      <c r="B173" s="97"/>
      <c r="C173" s="98"/>
      <c r="D173" s="98"/>
      <c r="E173" s="98"/>
      <c r="F173" s="98"/>
      <c r="G173" s="98"/>
      <c r="H173" s="98"/>
      <c r="I173" s="98"/>
      <c r="J173" s="74"/>
    </row>
    <row r="174" spans="1:10" x14ac:dyDescent="0.25">
      <c r="A174" s="97"/>
      <c r="B174" s="97"/>
      <c r="C174" s="98"/>
      <c r="D174" s="98"/>
      <c r="E174" s="98"/>
      <c r="F174" s="98"/>
      <c r="G174" s="98"/>
      <c r="H174" s="98"/>
      <c r="I174" s="98"/>
      <c r="J174" s="74"/>
    </row>
    <row r="175" spans="1:10" x14ac:dyDescent="0.25">
      <c r="A175" s="97"/>
      <c r="B175" s="97"/>
      <c r="C175" s="98"/>
      <c r="D175" s="98"/>
      <c r="E175" s="98"/>
      <c r="F175" s="98"/>
      <c r="G175" s="98"/>
      <c r="H175" s="98"/>
      <c r="I175" s="98"/>
      <c r="J175" s="74"/>
    </row>
    <row r="176" spans="1:10" x14ac:dyDescent="0.25">
      <c r="A176" s="97"/>
      <c r="B176" s="97"/>
      <c r="C176" s="98"/>
      <c r="D176" s="98"/>
      <c r="E176" s="98"/>
      <c r="F176" s="98"/>
      <c r="G176" s="98"/>
      <c r="H176" s="98"/>
      <c r="I176" s="98"/>
      <c r="J176" s="74"/>
    </row>
    <row r="177" spans="1:10" x14ac:dyDescent="0.25">
      <c r="A177" s="97"/>
      <c r="B177" s="97"/>
      <c r="C177" s="98"/>
      <c r="D177" s="98"/>
      <c r="E177" s="98"/>
      <c r="F177" s="98"/>
      <c r="G177" s="98"/>
      <c r="H177" s="98"/>
      <c r="I177" s="98"/>
      <c r="J177" s="74"/>
    </row>
    <row r="178" spans="1:10" x14ac:dyDescent="0.25">
      <c r="A178" s="97"/>
      <c r="B178" s="97"/>
      <c r="C178" s="98"/>
      <c r="D178" s="98"/>
      <c r="E178" s="98"/>
      <c r="F178" s="98"/>
      <c r="G178" s="98"/>
      <c r="H178" s="98"/>
      <c r="I178" s="98"/>
      <c r="J178" s="74"/>
    </row>
    <row r="179" spans="1:10" x14ac:dyDescent="0.25">
      <c r="A179" s="97"/>
      <c r="B179" s="97"/>
      <c r="C179" s="98"/>
      <c r="D179" s="98"/>
      <c r="E179" s="98"/>
      <c r="F179" s="98"/>
      <c r="G179" s="98"/>
      <c r="H179" s="98"/>
      <c r="I179" s="98"/>
      <c r="J179" s="74"/>
    </row>
    <row r="180" spans="1:10" x14ac:dyDescent="0.25">
      <c r="A180" s="97"/>
      <c r="B180" s="97"/>
      <c r="C180" s="98"/>
      <c r="D180" s="98"/>
      <c r="E180" s="98"/>
      <c r="F180" s="98"/>
      <c r="G180" s="98"/>
      <c r="H180" s="98"/>
      <c r="I180" s="98"/>
      <c r="J180" s="74"/>
    </row>
    <row r="181" spans="1:10" x14ac:dyDescent="0.25">
      <c r="A181" s="97"/>
      <c r="B181" s="97"/>
      <c r="C181" s="98"/>
      <c r="D181" s="98"/>
      <c r="E181" s="98"/>
      <c r="F181" s="98"/>
      <c r="G181" s="98"/>
      <c r="H181" s="98"/>
      <c r="I181" s="98"/>
      <c r="J181" s="74"/>
    </row>
    <row r="182" spans="1:10" x14ac:dyDescent="0.25">
      <c r="A182" s="97"/>
      <c r="B182" s="97"/>
      <c r="C182" s="98"/>
      <c r="D182" s="98"/>
      <c r="E182" s="98"/>
      <c r="F182" s="98"/>
      <c r="G182" s="98"/>
      <c r="H182" s="98"/>
      <c r="I182" s="98"/>
      <c r="J182" s="74"/>
    </row>
    <row r="183" spans="1:10" x14ac:dyDescent="0.25">
      <c r="A183" s="97"/>
      <c r="B183" s="97"/>
      <c r="C183" s="98"/>
      <c r="D183" s="98"/>
      <c r="E183" s="98"/>
      <c r="F183" s="98"/>
      <c r="G183" s="98"/>
      <c r="H183" s="98"/>
      <c r="I183" s="98"/>
      <c r="J183" s="74"/>
    </row>
    <row r="184" spans="1:10" x14ac:dyDescent="0.25">
      <c r="A184" s="97"/>
      <c r="B184" s="97"/>
      <c r="C184" s="98"/>
      <c r="D184" s="98"/>
      <c r="E184" s="98"/>
      <c r="F184" s="98"/>
      <c r="G184" s="98"/>
      <c r="H184" s="98"/>
      <c r="I184" s="98"/>
      <c r="J184" s="74"/>
    </row>
    <row r="185" spans="1:10" x14ac:dyDescent="0.25">
      <c r="A185" s="97"/>
      <c r="B185" s="97"/>
      <c r="C185" s="98"/>
      <c r="D185" s="98"/>
      <c r="E185" s="98"/>
      <c r="F185" s="98"/>
      <c r="G185" s="98"/>
      <c r="H185" s="98"/>
      <c r="I185" s="98"/>
      <c r="J185" s="74"/>
    </row>
    <row r="186" spans="1:10" x14ac:dyDescent="0.25">
      <c r="A186" s="97"/>
      <c r="B186" s="97"/>
      <c r="C186" s="98"/>
      <c r="D186" s="98"/>
      <c r="E186" s="98"/>
      <c r="F186" s="98"/>
      <c r="G186" s="98"/>
      <c r="H186" s="98"/>
      <c r="I186" s="98"/>
      <c r="J186" s="74"/>
    </row>
    <row r="187" spans="1:10" x14ac:dyDescent="0.25">
      <c r="A187" s="97"/>
      <c r="B187" s="97"/>
      <c r="C187" s="98"/>
      <c r="D187" s="98"/>
      <c r="E187" s="98"/>
      <c r="F187" s="98"/>
      <c r="G187" s="98"/>
      <c r="H187" s="98"/>
      <c r="I187" s="98"/>
      <c r="J187" s="74"/>
    </row>
    <row r="188" spans="1:10" x14ac:dyDescent="0.25">
      <c r="A188" s="97"/>
      <c r="B188" s="97"/>
      <c r="C188" s="98"/>
      <c r="D188" s="98"/>
      <c r="E188" s="98"/>
      <c r="F188" s="98"/>
      <c r="G188" s="98"/>
      <c r="H188" s="98"/>
      <c r="I188" s="98"/>
      <c r="J188" s="74"/>
    </row>
    <row r="189" spans="1:10" x14ac:dyDescent="0.25">
      <c r="A189" s="97"/>
      <c r="B189" s="97"/>
      <c r="C189" s="98"/>
      <c r="D189" s="98"/>
      <c r="E189" s="98"/>
      <c r="F189" s="98"/>
      <c r="G189" s="98"/>
      <c r="H189" s="98"/>
      <c r="I189" s="98"/>
      <c r="J189" s="74"/>
    </row>
    <row r="190" spans="1:10" x14ac:dyDescent="0.25">
      <c r="A190" s="97"/>
      <c r="B190" s="97"/>
      <c r="C190" s="98"/>
      <c r="D190" s="98"/>
      <c r="E190" s="98"/>
      <c r="F190" s="98"/>
      <c r="G190" s="98"/>
      <c r="H190" s="98"/>
      <c r="I190" s="98"/>
      <c r="J190" s="74"/>
    </row>
    <row r="191" spans="1:10" x14ac:dyDescent="0.25">
      <c r="A191" s="97"/>
      <c r="B191" s="97"/>
      <c r="C191" s="98"/>
      <c r="D191" s="98"/>
      <c r="E191" s="98"/>
      <c r="F191" s="98"/>
      <c r="G191" s="98"/>
      <c r="H191" s="98"/>
      <c r="I191" s="98"/>
      <c r="J191" s="74"/>
    </row>
    <row r="192" spans="1:10" x14ac:dyDescent="0.25">
      <c r="A192" s="97"/>
      <c r="B192" s="97"/>
      <c r="C192" s="98"/>
      <c r="D192" s="98"/>
      <c r="E192" s="98"/>
      <c r="F192" s="98"/>
      <c r="G192" s="98"/>
      <c r="H192" s="98"/>
      <c r="I192" s="98"/>
      <c r="J192" s="74"/>
    </row>
    <row r="193" spans="1:10" x14ac:dyDescent="0.25">
      <c r="A193" s="97"/>
      <c r="B193" s="97"/>
      <c r="C193" s="98"/>
      <c r="D193" s="98"/>
      <c r="E193" s="98"/>
      <c r="F193" s="98"/>
      <c r="G193" s="98"/>
      <c r="H193" s="98"/>
      <c r="I193" s="98"/>
      <c r="J193" s="74"/>
    </row>
    <row r="194" spans="1:10" x14ac:dyDescent="0.25">
      <c r="A194" s="97"/>
      <c r="B194" s="97"/>
      <c r="C194" s="98"/>
      <c r="D194" s="98"/>
      <c r="E194" s="98"/>
      <c r="F194" s="98"/>
      <c r="G194" s="98"/>
      <c r="H194" s="98"/>
      <c r="I194" s="98"/>
      <c r="J194" s="74"/>
    </row>
    <row r="195" spans="1:10" x14ac:dyDescent="0.25">
      <c r="A195" s="97"/>
      <c r="B195" s="97"/>
      <c r="C195" s="98"/>
      <c r="D195" s="98"/>
      <c r="E195" s="98"/>
      <c r="F195" s="98"/>
      <c r="G195" s="98"/>
      <c r="H195" s="98"/>
      <c r="I195" s="98"/>
      <c r="J195" s="74"/>
    </row>
    <row r="196" spans="1:10" x14ac:dyDescent="0.25">
      <c r="A196" s="97"/>
      <c r="B196" s="97"/>
      <c r="C196" s="98"/>
      <c r="D196" s="98"/>
      <c r="E196" s="98"/>
      <c r="F196" s="98"/>
      <c r="G196" s="98"/>
      <c r="H196" s="98"/>
      <c r="I196" s="98"/>
      <c r="J196" s="74"/>
    </row>
    <row r="197" spans="1:10" x14ac:dyDescent="0.25">
      <c r="A197" s="97"/>
      <c r="B197" s="97"/>
      <c r="C197" s="98"/>
      <c r="D197" s="98"/>
      <c r="E197" s="98"/>
      <c r="F197" s="98"/>
      <c r="G197" s="98"/>
      <c r="H197" s="98"/>
      <c r="I197" s="98"/>
      <c r="J197" s="74"/>
    </row>
    <row r="198" spans="1:10" x14ac:dyDescent="0.25">
      <c r="A198" s="97"/>
      <c r="B198" s="97"/>
      <c r="C198" s="98"/>
      <c r="D198" s="98"/>
      <c r="E198" s="98"/>
      <c r="F198" s="98"/>
      <c r="G198" s="98"/>
      <c r="H198" s="98"/>
      <c r="I198" s="98"/>
      <c r="J198" s="74"/>
    </row>
    <row r="199" spans="1:10" x14ac:dyDescent="0.25">
      <c r="A199" s="97"/>
      <c r="B199" s="97"/>
      <c r="C199" s="98"/>
      <c r="D199" s="98"/>
      <c r="E199" s="98"/>
      <c r="F199" s="98"/>
      <c r="G199" s="98"/>
      <c r="H199" s="98"/>
      <c r="I199" s="98"/>
      <c r="J199" s="74"/>
    </row>
    <row r="200" spans="1:10" x14ac:dyDescent="0.25">
      <c r="A200" s="97"/>
      <c r="B200" s="97"/>
      <c r="C200" s="98"/>
      <c r="D200" s="98"/>
      <c r="E200" s="98"/>
      <c r="F200" s="98"/>
      <c r="G200" s="98"/>
      <c r="H200" s="98"/>
      <c r="I200" s="98"/>
      <c r="J200" s="74"/>
    </row>
    <row r="201" spans="1:10" x14ac:dyDescent="0.25">
      <c r="A201" s="97"/>
      <c r="B201" s="97"/>
      <c r="C201" s="98"/>
      <c r="D201" s="98"/>
      <c r="E201" s="98"/>
      <c r="F201" s="98"/>
      <c r="G201" s="98"/>
      <c r="H201" s="98"/>
      <c r="I201" s="98"/>
      <c r="J201" s="74"/>
    </row>
    <row r="202" spans="1:10" x14ac:dyDescent="0.25">
      <c r="A202" s="97"/>
      <c r="B202" s="97"/>
      <c r="C202" s="98"/>
      <c r="D202" s="98"/>
      <c r="E202" s="98"/>
      <c r="F202" s="98"/>
      <c r="G202" s="98"/>
      <c r="H202" s="98"/>
      <c r="I202" s="98"/>
      <c r="J202" s="74"/>
    </row>
    <row r="203" spans="1:10" x14ac:dyDescent="0.25">
      <c r="A203" s="97"/>
      <c r="B203" s="97"/>
      <c r="C203" s="98"/>
      <c r="D203" s="98"/>
      <c r="E203" s="98"/>
      <c r="F203" s="98"/>
      <c r="G203" s="98"/>
      <c r="H203" s="98"/>
      <c r="I203" s="98"/>
      <c r="J203" s="74"/>
    </row>
    <row r="204" spans="1:10" x14ac:dyDescent="0.25">
      <c r="A204" s="97"/>
      <c r="B204" s="97"/>
      <c r="C204" s="98"/>
      <c r="D204" s="98"/>
      <c r="E204" s="98"/>
      <c r="F204" s="98"/>
      <c r="G204" s="98"/>
      <c r="H204" s="98"/>
      <c r="I204" s="98"/>
      <c r="J204" s="74"/>
    </row>
    <row r="205" spans="1:10" x14ac:dyDescent="0.25">
      <c r="A205" s="97"/>
      <c r="B205" s="97"/>
      <c r="C205" s="98"/>
      <c r="D205" s="98"/>
      <c r="E205" s="98"/>
      <c r="F205" s="98"/>
      <c r="G205" s="98"/>
      <c r="H205" s="98"/>
      <c r="I205" s="98"/>
      <c r="J205" s="74"/>
    </row>
    <row r="206" spans="1:10" x14ac:dyDescent="0.25">
      <c r="A206" s="97"/>
      <c r="B206" s="97"/>
      <c r="C206" s="98"/>
      <c r="D206" s="98"/>
      <c r="E206" s="98"/>
      <c r="F206" s="98"/>
      <c r="G206" s="98"/>
      <c r="H206" s="98"/>
      <c r="I206" s="98"/>
      <c r="J206" s="74"/>
    </row>
    <row r="207" spans="1:10" x14ac:dyDescent="0.25">
      <c r="A207" s="97"/>
      <c r="B207" s="97"/>
      <c r="C207" s="98"/>
      <c r="D207" s="98"/>
      <c r="E207" s="98"/>
      <c r="F207" s="98"/>
      <c r="G207" s="98"/>
      <c r="H207" s="98"/>
      <c r="I207" s="98"/>
      <c r="J207" s="74"/>
    </row>
    <row r="208" spans="1:10" x14ac:dyDescent="0.25">
      <c r="A208" s="97"/>
      <c r="B208" s="97"/>
      <c r="C208" s="98"/>
      <c r="D208" s="98"/>
      <c r="E208" s="98"/>
      <c r="F208" s="98"/>
      <c r="G208" s="98"/>
      <c r="H208" s="98"/>
      <c r="I208" s="98"/>
      <c r="J208" s="74"/>
    </row>
    <row r="209" spans="1:10" x14ac:dyDescent="0.25">
      <c r="A209" s="97"/>
      <c r="B209" s="97"/>
      <c r="C209" s="98"/>
      <c r="D209" s="98"/>
      <c r="E209" s="98"/>
      <c r="F209" s="98"/>
      <c r="G209" s="98"/>
      <c r="H209" s="98"/>
      <c r="I209" s="98"/>
      <c r="J209" s="74"/>
    </row>
    <row r="210" spans="1:10" x14ac:dyDescent="0.25">
      <c r="A210" s="97"/>
      <c r="B210" s="97"/>
      <c r="C210" s="98"/>
      <c r="D210" s="98"/>
      <c r="E210" s="98"/>
      <c r="F210" s="98"/>
      <c r="G210" s="98"/>
      <c r="H210" s="98"/>
      <c r="I210" s="98"/>
      <c r="J210" s="74"/>
    </row>
    <row r="211" spans="1:10" x14ac:dyDescent="0.25">
      <c r="A211" s="97"/>
      <c r="B211" s="97"/>
      <c r="C211" s="98"/>
      <c r="D211" s="98"/>
      <c r="E211" s="98"/>
      <c r="F211" s="98"/>
      <c r="G211" s="98"/>
      <c r="H211" s="98"/>
      <c r="I211" s="98"/>
      <c r="J211" s="74"/>
    </row>
    <row r="212" spans="1:10" x14ac:dyDescent="0.25">
      <c r="A212" s="97"/>
      <c r="B212" s="97"/>
      <c r="C212" s="98"/>
      <c r="D212" s="98"/>
      <c r="E212" s="98"/>
      <c r="F212" s="98"/>
      <c r="G212" s="98"/>
      <c r="H212" s="98"/>
      <c r="I212" s="98"/>
      <c r="J212" s="74"/>
    </row>
    <row r="213" spans="1:10" x14ac:dyDescent="0.25">
      <c r="A213" s="97"/>
      <c r="B213" s="97"/>
      <c r="C213" s="98"/>
      <c r="D213" s="98"/>
      <c r="E213" s="98"/>
      <c r="F213" s="98"/>
      <c r="G213" s="98"/>
      <c r="H213" s="98"/>
      <c r="I213" s="98"/>
      <c r="J213" s="74"/>
    </row>
    <row r="214" spans="1:10" x14ac:dyDescent="0.25">
      <c r="A214" s="97"/>
      <c r="B214" s="97"/>
      <c r="C214" s="98"/>
      <c r="D214" s="98"/>
      <c r="E214" s="98"/>
      <c r="F214" s="98"/>
      <c r="G214" s="98"/>
      <c r="H214" s="98"/>
      <c r="I214" s="98"/>
      <c r="J214" s="74"/>
    </row>
    <row r="215" spans="1:10" x14ac:dyDescent="0.25">
      <c r="A215" s="97"/>
      <c r="B215" s="97"/>
      <c r="C215" s="98"/>
      <c r="D215" s="98"/>
      <c r="E215" s="98"/>
      <c r="F215" s="98"/>
      <c r="G215" s="98"/>
      <c r="H215" s="98"/>
      <c r="I215" s="98"/>
      <c r="J215" s="74"/>
    </row>
    <row r="216" spans="1:10" x14ac:dyDescent="0.25">
      <c r="A216" s="97"/>
      <c r="B216" s="97"/>
      <c r="C216" s="98"/>
      <c r="D216" s="98"/>
      <c r="E216" s="98"/>
      <c r="F216" s="98"/>
      <c r="G216" s="98"/>
      <c r="H216" s="98"/>
      <c r="I216" s="98"/>
      <c r="J216" s="74"/>
    </row>
    <row r="217" spans="1:10" x14ac:dyDescent="0.25">
      <c r="A217" s="97"/>
      <c r="B217" s="97"/>
      <c r="C217" s="98"/>
      <c r="D217" s="98"/>
      <c r="E217" s="98"/>
      <c r="F217" s="98"/>
      <c r="G217" s="98"/>
      <c r="H217" s="98"/>
      <c r="I217" s="98"/>
      <c r="J217" s="74"/>
    </row>
    <row r="218" spans="1:10" x14ac:dyDescent="0.25">
      <c r="A218" s="97"/>
      <c r="B218" s="97"/>
      <c r="C218" s="98"/>
      <c r="D218" s="98"/>
      <c r="E218" s="98"/>
      <c r="F218" s="98"/>
      <c r="G218" s="98"/>
      <c r="H218" s="98"/>
      <c r="I218" s="98"/>
      <c r="J218" s="74"/>
    </row>
    <row r="219" spans="1:10" x14ac:dyDescent="0.25">
      <c r="A219" s="97"/>
      <c r="B219" s="97"/>
      <c r="C219" s="98"/>
      <c r="D219" s="98"/>
      <c r="E219" s="98"/>
      <c r="F219" s="98"/>
      <c r="G219" s="98"/>
      <c r="H219" s="98"/>
      <c r="I219" s="98"/>
      <c r="J219" s="74"/>
    </row>
    <row r="220" spans="1:10" x14ac:dyDescent="0.25">
      <c r="A220" s="97"/>
      <c r="B220" s="97"/>
      <c r="C220" s="98"/>
      <c r="D220" s="98"/>
      <c r="E220" s="98"/>
      <c r="F220" s="98"/>
      <c r="G220" s="98"/>
      <c r="H220" s="98"/>
      <c r="I220" s="98"/>
      <c r="J220" s="74"/>
    </row>
    <row r="221" spans="1:10" x14ac:dyDescent="0.25">
      <c r="A221" s="97"/>
      <c r="B221" s="97"/>
      <c r="C221" s="98"/>
      <c r="D221" s="98"/>
      <c r="E221" s="98"/>
      <c r="F221" s="98"/>
      <c r="G221" s="98"/>
      <c r="H221" s="98"/>
      <c r="I221" s="98"/>
      <c r="J221" s="74"/>
    </row>
    <row r="222" spans="1:10" x14ac:dyDescent="0.25">
      <c r="A222" s="97"/>
      <c r="B222" s="97"/>
      <c r="C222" s="98"/>
      <c r="D222" s="98"/>
      <c r="E222" s="98"/>
      <c r="F222" s="98"/>
      <c r="G222" s="98"/>
      <c r="H222" s="98"/>
      <c r="I222" s="98"/>
      <c r="J222" s="74"/>
    </row>
    <row r="223" spans="1:10" x14ac:dyDescent="0.25">
      <c r="A223" s="97"/>
      <c r="B223" s="97"/>
      <c r="C223" s="98"/>
      <c r="D223" s="98"/>
      <c r="E223" s="98"/>
      <c r="F223" s="98"/>
      <c r="G223" s="98"/>
      <c r="H223" s="98"/>
      <c r="I223" s="98"/>
      <c r="J223" s="74"/>
    </row>
    <row r="224" spans="1:10" x14ac:dyDescent="0.25">
      <c r="A224" s="97"/>
      <c r="B224" s="97"/>
      <c r="C224" s="98"/>
      <c r="D224" s="98"/>
      <c r="E224" s="98"/>
      <c r="F224" s="98"/>
      <c r="G224" s="98"/>
      <c r="H224" s="98"/>
      <c r="I224" s="98"/>
      <c r="J224" s="74"/>
    </row>
    <row r="225" spans="1:10" x14ac:dyDescent="0.25">
      <c r="A225" s="97"/>
      <c r="B225" s="97"/>
      <c r="C225" s="98"/>
      <c r="D225" s="98"/>
      <c r="E225" s="98"/>
      <c r="F225" s="98"/>
      <c r="G225" s="98"/>
      <c r="H225" s="98"/>
      <c r="I225" s="98"/>
      <c r="J225" s="74"/>
    </row>
    <row r="226" spans="1:10" x14ac:dyDescent="0.25">
      <c r="A226" s="97"/>
      <c r="B226" s="97"/>
      <c r="C226" s="98"/>
      <c r="D226" s="98"/>
      <c r="E226" s="98"/>
      <c r="F226" s="98"/>
      <c r="G226" s="98"/>
      <c r="H226" s="98"/>
      <c r="I226" s="98"/>
      <c r="J226" s="74"/>
    </row>
    <row r="227" spans="1:10" x14ac:dyDescent="0.25">
      <c r="A227" s="97"/>
      <c r="B227" s="97"/>
      <c r="C227" s="98"/>
      <c r="D227" s="98"/>
      <c r="E227" s="98"/>
      <c r="F227" s="98"/>
      <c r="G227" s="98"/>
      <c r="H227" s="98"/>
      <c r="I227" s="98"/>
      <c r="J227" s="74"/>
    </row>
    <row r="228" spans="1:10" x14ac:dyDescent="0.25">
      <c r="A228" s="97"/>
      <c r="B228" s="97"/>
      <c r="C228" s="98"/>
      <c r="D228" s="98"/>
      <c r="E228" s="98"/>
      <c r="F228" s="98"/>
      <c r="G228" s="98"/>
      <c r="H228" s="98"/>
      <c r="I228" s="98"/>
      <c r="J228" s="74"/>
    </row>
    <row r="229" spans="1:10" x14ac:dyDescent="0.25">
      <c r="A229" s="97"/>
      <c r="B229" s="97"/>
      <c r="C229" s="98"/>
      <c r="D229" s="98"/>
      <c r="E229" s="98"/>
      <c r="F229" s="98"/>
      <c r="G229" s="98"/>
      <c r="H229" s="98"/>
      <c r="I229" s="98"/>
      <c r="J229" s="74"/>
    </row>
    <row r="230" spans="1:10" x14ac:dyDescent="0.25">
      <c r="A230" s="97"/>
      <c r="B230" s="97"/>
      <c r="C230" s="98"/>
      <c r="D230" s="98"/>
      <c r="E230" s="98"/>
      <c r="F230" s="98"/>
      <c r="G230" s="98"/>
      <c r="H230" s="98"/>
      <c r="I230" s="98"/>
      <c r="J230" s="74"/>
    </row>
    <row r="231" spans="1:10" x14ac:dyDescent="0.25">
      <c r="A231" s="97"/>
      <c r="B231" s="97"/>
      <c r="C231" s="98"/>
      <c r="D231" s="98"/>
      <c r="E231" s="98"/>
      <c r="F231" s="98"/>
      <c r="G231" s="98"/>
      <c r="H231" s="98"/>
      <c r="I231" s="98"/>
      <c r="J231" s="74"/>
    </row>
    <row r="232" spans="1:10" x14ac:dyDescent="0.25">
      <c r="A232" s="97"/>
      <c r="B232" s="97"/>
      <c r="C232" s="98"/>
      <c r="D232" s="98"/>
      <c r="E232" s="98"/>
      <c r="F232" s="98"/>
      <c r="G232" s="98"/>
      <c r="H232" s="98"/>
      <c r="I232" s="98"/>
      <c r="J232" s="74"/>
    </row>
    <row r="233" spans="1:10" x14ac:dyDescent="0.25">
      <c r="A233" s="97"/>
      <c r="B233" s="97"/>
      <c r="C233" s="98"/>
      <c r="D233" s="98"/>
      <c r="E233" s="98"/>
      <c r="F233" s="98"/>
      <c r="G233" s="98"/>
      <c r="H233" s="98"/>
      <c r="I233" s="98"/>
      <c r="J233" s="74"/>
    </row>
    <row r="234" spans="1:10" x14ac:dyDescent="0.25">
      <c r="A234" s="97"/>
      <c r="B234" s="97"/>
      <c r="C234" s="98"/>
      <c r="D234" s="98"/>
      <c r="E234" s="98"/>
      <c r="F234" s="98"/>
      <c r="G234" s="98"/>
      <c r="H234" s="98"/>
      <c r="I234" s="98"/>
      <c r="J234" s="74"/>
    </row>
    <row r="235" spans="1:10" x14ac:dyDescent="0.25">
      <c r="A235" s="97"/>
      <c r="B235" s="97"/>
      <c r="C235" s="98"/>
      <c r="D235" s="98"/>
      <c r="E235" s="98"/>
      <c r="F235" s="98"/>
      <c r="G235" s="98"/>
      <c r="H235" s="98"/>
      <c r="I235" s="98"/>
      <c r="J235" s="74"/>
    </row>
    <row r="236" spans="1:10" x14ac:dyDescent="0.25">
      <c r="A236" s="97"/>
      <c r="B236" s="97"/>
      <c r="C236" s="98"/>
      <c r="D236" s="98"/>
      <c r="E236" s="98"/>
      <c r="F236" s="98"/>
      <c r="G236" s="98"/>
      <c r="H236" s="98"/>
      <c r="I236" s="98"/>
      <c r="J236" s="74"/>
    </row>
    <row r="237" spans="1:10" x14ac:dyDescent="0.25">
      <c r="A237" s="97"/>
      <c r="B237" s="97"/>
      <c r="C237" s="98"/>
      <c r="D237" s="98"/>
      <c r="E237" s="98"/>
      <c r="F237" s="98"/>
      <c r="G237" s="98"/>
      <c r="H237" s="98"/>
      <c r="I237" s="98"/>
      <c r="J237" s="74"/>
    </row>
    <row r="238" spans="1:10" x14ac:dyDescent="0.25">
      <c r="A238" s="97"/>
      <c r="B238" s="97"/>
      <c r="C238" s="98"/>
      <c r="D238" s="98"/>
      <c r="E238" s="98"/>
      <c r="F238" s="98"/>
      <c r="G238" s="98"/>
      <c r="H238" s="98"/>
      <c r="I238" s="98"/>
      <c r="J238" s="74"/>
    </row>
    <row r="239" spans="1:10" x14ac:dyDescent="0.25">
      <c r="A239" s="97"/>
      <c r="B239" s="97"/>
      <c r="C239" s="98"/>
      <c r="D239" s="98"/>
      <c r="E239" s="98"/>
      <c r="F239" s="98"/>
      <c r="G239" s="98"/>
      <c r="H239" s="98"/>
      <c r="I239" s="98"/>
      <c r="J239" s="74"/>
    </row>
    <row r="240" spans="1:10" x14ac:dyDescent="0.25">
      <c r="A240" s="97"/>
      <c r="B240" s="97"/>
      <c r="C240" s="98"/>
      <c r="D240" s="98"/>
      <c r="E240" s="98"/>
      <c r="F240" s="98"/>
      <c r="G240" s="98"/>
      <c r="H240" s="98"/>
      <c r="I240" s="98"/>
      <c r="J240" s="74"/>
    </row>
    <row r="241" spans="1:10" x14ac:dyDescent="0.25">
      <c r="A241" s="97"/>
      <c r="B241" s="97"/>
      <c r="C241" s="98"/>
      <c r="D241" s="98"/>
      <c r="E241" s="98"/>
      <c r="F241" s="98"/>
      <c r="G241" s="98"/>
      <c r="H241" s="98"/>
      <c r="I241" s="98"/>
      <c r="J241" s="74"/>
    </row>
    <row r="242" spans="1:10" x14ac:dyDescent="0.25">
      <c r="A242" s="97"/>
      <c r="B242" s="97"/>
      <c r="C242" s="98"/>
      <c r="D242" s="98"/>
      <c r="E242" s="98"/>
      <c r="F242" s="98"/>
      <c r="G242" s="98"/>
      <c r="H242" s="98"/>
      <c r="I242" s="98"/>
      <c r="J242" s="74"/>
    </row>
    <row r="243" spans="1:10" x14ac:dyDescent="0.25">
      <c r="A243" s="97"/>
      <c r="B243" s="97"/>
      <c r="C243" s="98"/>
      <c r="D243" s="98"/>
      <c r="E243" s="98"/>
      <c r="F243" s="98"/>
      <c r="G243" s="98"/>
      <c r="H243" s="98"/>
      <c r="I243" s="98"/>
      <c r="J243" s="74"/>
    </row>
    <row r="244" spans="1:10" x14ac:dyDescent="0.25">
      <c r="A244" s="97"/>
      <c r="B244" s="97"/>
      <c r="C244" s="98"/>
      <c r="D244" s="98"/>
      <c r="E244" s="98"/>
      <c r="F244" s="98"/>
      <c r="G244" s="98"/>
      <c r="H244" s="98"/>
      <c r="I244" s="98"/>
      <c r="J244" s="74"/>
    </row>
    <row r="245" spans="1:10" x14ac:dyDescent="0.25">
      <c r="A245" s="97"/>
      <c r="B245" s="97"/>
      <c r="C245" s="98"/>
      <c r="D245" s="98"/>
      <c r="E245" s="98"/>
      <c r="F245" s="98"/>
      <c r="G245" s="98"/>
      <c r="H245" s="98"/>
      <c r="I245" s="98"/>
      <c r="J245" s="74"/>
    </row>
    <row r="246" spans="1:10" x14ac:dyDescent="0.25">
      <c r="A246" s="97"/>
      <c r="B246" s="97"/>
      <c r="C246" s="98"/>
      <c r="D246" s="98"/>
      <c r="E246" s="98"/>
      <c r="F246" s="98"/>
      <c r="G246" s="98"/>
      <c r="H246" s="98"/>
      <c r="I246" s="98"/>
      <c r="J246" s="74"/>
    </row>
    <row r="247" spans="1:10" x14ac:dyDescent="0.25">
      <c r="A247" s="97"/>
      <c r="B247" s="97"/>
      <c r="C247" s="98"/>
      <c r="D247" s="98"/>
      <c r="E247" s="98"/>
      <c r="F247" s="98"/>
      <c r="G247" s="98"/>
      <c r="H247" s="98"/>
      <c r="I247" s="98"/>
      <c r="J247" s="74"/>
    </row>
    <row r="248" spans="1:10" x14ac:dyDescent="0.25">
      <c r="A248" s="97"/>
      <c r="B248" s="97"/>
      <c r="C248" s="98"/>
      <c r="D248" s="98"/>
      <c r="E248" s="98"/>
      <c r="F248" s="98"/>
      <c r="G248" s="98"/>
      <c r="H248" s="98"/>
      <c r="I248" s="98"/>
      <c r="J248" s="74"/>
    </row>
    <row r="249" spans="1:10" x14ac:dyDescent="0.25">
      <c r="A249" s="97"/>
      <c r="B249" s="97"/>
      <c r="C249" s="98"/>
      <c r="D249" s="98"/>
      <c r="E249" s="98"/>
      <c r="F249" s="98"/>
      <c r="G249" s="98"/>
      <c r="H249" s="98"/>
      <c r="I249" s="98"/>
      <c r="J249" s="74"/>
    </row>
    <row r="250" spans="1:10" x14ac:dyDescent="0.25">
      <c r="A250" s="97"/>
      <c r="B250" s="97"/>
      <c r="C250" s="98"/>
      <c r="D250" s="98"/>
      <c r="E250" s="98"/>
      <c r="F250" s="98"/>
      <c r="G250" s="98"/>
      <c r="H250" s="98"/>
      <c r="I250" s="98"/>
      <c r="J250" s="74"/>
    </row>
    <row r="251" spans="1:10" x14ac:dyDescent="0.25">
      <c r="A251" s="97"/>
      <c r="B251" s="97"/>
      <c r="C251" s="98"/>
      <c r="D251" s="98"/>
      <c r="E251" s="98"/>
      <c r="F251" s="98"/>
      <c r="G251" s="98"/>
      <c r="H251" s="98"/>
      <c r="I251" s="98"/>
      <c r="J251" s="74"/>
    </row>
    <row r="252" spans="1:10" x14ac:dyDescent="0.25">
      <c r="A252" s="97"/>
      <c r="B252" s="97"/>
      <c r="C252" s="98"/>
      <c r="D252" s="98"/>
      <c r="E252" s="98"/>
      <c r="F252" s="98"/>
      <c r="G252" s="98"/>
      <c r="H252" s="98"/>
      <c r="I252" s="98"/>
      <c r="J252" s="74"/>
    </row>
    <row r="253" spans="1:10" x14ac:dyDescent="0.25">
      <c r="A253" s="97"/>
      <c r="B253" s="97"/>
      <c r="C253" s="98"/>
      <c r="D253" s="98"/>
      <c r="E253" s="98"/>
      <c r="F253" s="98"/>
      <c r="G253" s="98"/>
      <c r="H253" s="98"/>
      <c r="I253" s="98"/>
      <c r="J253" s="74"/>
    </row>
    <row r="254" spans="1:10" x14ac:dyDescent="0.25">
      <c r="A254" s="97"/>
      <c r="B254" s="97"/>
      <c r="C254" s="98"/>
      <c r="D254" s="98"/>
      <c r="E254" s="98"/>
      <c r="F254" s="98"/>
      <c r="G254" s="98"/>
      <c r="H254" s="98"/>
      <c r="I254" s="98"/>
      <c r="J254" s="74"/>
    </row>
    <row r="255" spans="1:10" x14ac:dyDescent="0.25">
      <c r="A255" s="97"/>
      <c r="B255" s="97"/>
      <c r="C255" s="98"/>
      <c r="D255" s="98"/>
      <c r="E255" s="98"/>
      <c r="F255" s="98"/>
      <c r="G255" s="98"/>
      <c r="H255" s="98"/>
      <c r="I255" s="98"/>
      <c r="J255" s="74"/>
    </row>
    <row r="256" spans="1:10" x14ac:dyDescent="0.25">
      <c r="A256" s="97"/>
      <c r="B256" s="97"/>
      <c r="C256" s="98"/>
      <c r="D256" s="98"/>
      <c r="E256" s="98"/>
      <c r="F256" s="98"/>
      <c r="G256" s="98"/>
      <c r="H256" s="98"/>
      <c r="I256" s="98"/>
      <c r="J256" s="74"/>
    </row>
    <row r="257" spans="1:10" x14ac:dyDescent="0.25">
      <c r="A257" s="97"/>
      <c r="B257" s="97"/>
      <c r="C257" s="98"/>
      <c r="D257" s="98"/>
      <c r="E257" s="98"/>
      <c r="F257" s="98"/>
      <c r="G257" s="98"/>
      <c r="H257" s="98"/>
      <c r="I257" s="98"/>
      <c r="J257" s="74"/>
    </row>
    <row r="258" spans="1:10" x14ac:dyDescent="0.25">
      <c r="A258" s="97"/>
      <c r="B258" s="97"/>
      <c r="C258" s="98"/>
      <c r="D258" s="98"/>
      <c r="E258" s="98"/>
      <c r="F258" s="98"/>
      <c r="G258" s="98"/>
      <c r="H258" s="98"/>
      <c r="I258" s="98"/>
      <c r="J258" s="74"/>
    </row>
    <row r="259" spans="1:10" x14ac:dyDescent="0.25">
      <c r="A259" s="97"/>
      <c r="B259" s="97"/>
      <c r="C259" s="98"/>
      <c r="D259" s="98"/>
      <c r="E259" s="98"/>
      <c r="F259" s="98"/>
      <c r="G259" s="98"/>
      <c r="H259" s="98"/>
      <c r="I259" s="98"/>
      <c r="J259" s="74"/>
    </row>
    <row r="260" spans="1:10" x14ac:dyDescent="0.25">
      <c r="A260" s="97"/>
      <c r="B260" s="97"/>
      <c r="C260" s="98"/>
      <c r="D260" s="98"/>
      <c r="E260" s="98"/>
      <c r="F260" s="98"/>
      <c r="G260" s="98"/>
      <c r="H260" s="98"/>
      <c r="I260" s="74"/>
      <c r="J260" s="74"/>
    </row>
    <row r="261" spans="1:10" x14ac:dyDescent="0.25">
      <c r="A261" s="97"/>
      <c r="B261" s="97"/>
      <c r="C261" s="98"/>
      <c r="D261" s="98"/>
      <c r="E261" s="98"/>
      <c r="F261" s="98"/>
      <c r="G261" s="98"/>
      <c r="H261" s="98"/>
      <c r="I261" s="74"/>
      <c r="J261" s="74"/>
    </row>
    <row r="262" spans="1:10" x14ac:dyDescent="0.25">
      <c r="A262" s="97"/>
      <c r="B262" s="97"/>
      <c r="C262" s="98"/>
      <c r="D262" s="98"/>
      <c r="E262" s="98"/>
      <c r="F262" s="98"/>
      <c r="G262" s="98"/>
      <c r="H262" s="98"/>
      <c r="I262" s="74"/>
      <c r="J262" s="74"/>
    </row>
    <row r="263" spans="1:10" x14ac:dyDescent="0.25">
      <c r="A263" s="97"/>
      <c r="B263" s="97"/>
      <c r="C263" s="98"/>
      <c r="D263" s="98"/>
      <c r="E263" s="98"/>
      <c r="F263" s="98"/>
      <c r="G263" s="98"/>
      <c r="H263" s="98"/>
      <c r="I263" s="74"/>
      <c r="J263" s="74"/>
    </row>
    <row r="264" spans="1:10" x14ac:dyDescent="0.25">
      <c r="A264" s="97"/>
      <c r="B264" s="97"/>
      <c r="C264" s="98"/>
      <c r="D264" s="98"/>
      <c r="E264" s="98"/>
      <c r="F264" s="98"/>
      <c r="G264" s="98"/>
      <c r="H264" s="98"/>
      <c r="I264" s="74"/>
      <c r="J264" s="74"/>
    </row>
    <row r="265" spans="1:10" x14ac:dyDescent="0.25">
      <c r="A265" s="97"/>
      <c r="B265" s="97"/>
      <c r="C265" s="98"/>
      <c r="D265" s="98"/>
      <c r="E265" s="98"/>
      <c r="F265" s="98"/>
      <c r="G265" s="98"/>
      <c r="H265" s="98"/>
      <c r="I265" s="74"/>
      <c r="J265" s="74"/>
    </row>
    <row r="266" spans="1:10" x14ac:dyDescent="0.25">
      <c r="A266" s="97"/>
      <c r="B266" s="97"/>
      <c r="C266" s="98"/>
      <c r="D266" s="98"/>
      <c r="E266" s="98"/>
      <c r="F266" s="98"/>
      <c r="G266" s="98"/>
      <c r="H266" s="98"/>
      <c r="I266" s="74"/>
      <c r="J266" s="74"/>
    </row>
    <row r="267" spans="1:10" x14ac:dyDescent="0.25">
      <c r="A267" s="97"/>
      <c r="B267" s="97"/>
      <c r="C267" s="98"/>
      <c r="D267" s="98"/>
      <c r="E267" s="98"/>
      <c r="F267" s="98"/>
      <c r="G267" s="98"/>
      <c r="H267" s="98"/>
      <c r="I267" s="74"/>
      <c r="J267" s="74"/>
    </row>
    <row r="268" spans="1:10" x14ac:dyDescent="0.25">
      <c r="A268" s="97"/>
      <c r="B268" s="97"/>
      <c r="C268" s="98"/>
      <c r="D268" s="98"/>
      <c r="E268" s="98"/>
      <c r="F268" s="98"/>
      <c r="G268" s="98"/>
      <c r="H268" s="98"/>
      <c r="I268" s="74"/>
      <c r="J268" s="74"/>
    </row>
    <row r="269" spans="1:10" x14ac:dyDescent="0.25">
      <c r="A269" s="97"/>
      <c r="B269" s="97"/>
      <c r="C269" s="98"/>
      <c r="D269" s="98"/>
      <c r="E269" s="98"/>
      <c r="F269" s="98"/>
      <c r="G269" s="98"/>
      <c r="H269" s="98"/>
      <c r="I269" s="74"/>
      <c r="J269" s="74"/>
    </row>
    <row r="270" spans="1:10" x14ac:dyDescent="0.25">
      <c r="A270" s="97"/>
      <c r="B270" s="97"/>
      <c r="C270" s="98"/>
      <c r="D270" s="98"/>
      <c r="E270" s="98"/>
      <c r="F270" s="98"/>
      <c r="G270" s="98"/>
      <c r="H270" s="98"/>
      <c r="I270" s="74"/>
      <c r="J270" s="74"/>
    </row>
    <row r="271" spans="1:10" x14ac:dyDescent="0.25">
      <c r="A271" s="97"/>
      <c r="B271" s="97"/>
      <c r="C271" s="98"/>
      <c r="D271" s="98"/>
      <c r="E271" s="98"/>
      <c r="F271" s="98"/>
      <c r="G271" s="98"/>
      <c r="H271" s="98"/>
      <c r="I271" s="74"/>
      <c r="J271" s="74"/>
    </row>
    <row r="272" spans="1:10" x14ac:dyDescent="0.25">
      <c r="A272" s="97"/>
      <c r="B272" s="97"/>
      <c r="C272" s="98"/>
      <c r="D272" s="98"/>
      <c r="E272" s="98"/>
      <c r="F272" s="98"/>
      <c r="G272" s="98"/>
      <c r="H272" s="98"/>
      <c r="I272" s="74"/>
      <c r="J272" s="74"/>
    </row>
    <row r="273" spans="1:10" x14ac:dyDescent="0.25">
      <c r="A273" s="97"/>
      <c r="B273" s="97"/>
      <c r="C273" s="97"/>
      <c r="D273" s="97"/>
      <c r="E273" s="97"/>
      <c r="F273" s="97"/>
      <c r="G273" s="98"/>
      <c r="H273" s="98"/>
      <c r="I273" s="74"/>
      <c r="J273" s="74"/>
    </row>
    <row r="274" spans="1:10" x14ac:dyDescent="0.25">
      <c r="A274" s="97"/>
      <c r="B274" s="97"/>
      <c r="C274" s="97"/>
      <c r="D274" s="97"/>
      <c r="E274" s="97"/>
      <c r="F274" s="97"/>
      <c r="G274" s="98"/>
      <c r="H274" s="98"/>
      <c r="I274" s="74"/>
      <c r="J274" s="74"/>
    </row>
    <row r="275" spans="1:10" x14ac:dyDescent="0.25">
      <c r="A275" s="97"/>
      <c r="B275" s="97"/>
      <c r="C275" s="97"/>
      <c r="D275" s="97"/>
      <c r="E275" s="97"/>
      <c r="F275" s="97"/>
      <c r="G275" s="98"/>
      <c r="H275" s="98"/>
      <c r="I275" s="74"/>
      <c r="J275" s="74"/>
    </row>
    <row r="276" spans="1:10" x14ac:dyDescent="0.25">
      <c r="A276" s="97"/>
      <c r="B276" s="97"/>
      <c r="C276" s="97"/>
      <c r="D276" s="97"/>
      <c r="E276" s="97"/>
      <c r="F276" s="97"/>
      <c r="G276" s="98"/>
      <c r="H276" s="98"/>
      <c r="I276" s="74"/>
      <c r="J276" s="74"/>
    </row>
    <row r="277" spans="1:10" x14ac:dyDescent="0.25">
      <c r="A277" s="97"/>
      <c r="B277" s="97"/>
      <c r="C277" s="97"/>
      <c r="D277" s="97"/>
      <c r="E277" s="97"/>
      <c r="F277" s="97"/>
      <c r="G277" s="98"/>
      <c r="H277" s="98"/>
      <c r="I277" s="74"/>
      <c r="J277" s="74"/>
    </row>
    <row r="278" spans="1:10" x14ac:dyDescent="0.25">
      <c r="A278" s="97"/>
      <c r="B278" s="97"/>
      <c r="C278" s="97"/>
      <c r="D278" s="97"/>
      <c r="E278" s="97"/>
      <c r="F278" s="97"/>
      <c r="G278" s="98"/>
      <c r="H278" s="98"/>
      <c r="I278" s="74"/>
      <c r="J278" s="74"/>
    </row>
    <row r="279" spans="1:10" x14ac:dyDescent="0.25">
      <c r="A279" s="97"/>
      <c r="B279" s="97"/>
      <c r="C279" s="97"/>
      <c r="D279" s="97"/>
      <c r="E279" s="97"/>
      <c r="F279" s="97"/>
      <c r="G279" s="98"/>
      <c r="H279" s="98"/>
      <c r="I279" s="74"/>
      <c r="J279" s="74"/>
    </row>
    <row r="280" spans="1:10" x14ac:dyDescent="0.25">
      <c r="A280" s="97"/>
      <c r="B280" s="97"/>
      <c r="C280" s="97"/>
      <c r="D280" s="97"/>
      <c r="E280" s="97"/>
      <c r="F280" s="97"/>
      <c r="G280" s="98"/>
      <c r="H280" s="98"/>
      <c r="I280" s="74"/>
      <c r="J280" s="74"/>
    </row>
    <row r="281" spans="1:10" x14ac:dyDescent="0.25">
      <c r="A281" s="97"/>
      <c r="B281" s="97"/>
      <c r="C281" s="97"/>
      <c r="D281" s="97"/>
      <c r="E281" s="97"/>
      <c r="F281" s="97"/>
      <c r="G281" s="98"/>
      <c r="H281" s="98"/>
      <c r="I281" s="74"/>
      <c r="J281" s="74"/>
    </row>
    <row r="282" spans="1:10" x14ac:dyDescent="0.25">
      <c r="A282" s="97"/>
      <c r="B282" s="97"/>
      <c r="C282" s="97"/>
      <c r="D282" s="97"/>
      <c r="E282" s="97"/>
      <c r="F282" s="97"/>
      <c r="G282" s="98"/>
      <c r="H282" s="98"/>
      <c r="I282" s="74"/>
      <c r="J282" s="74"/>
    </row>
  </sheetData>
  <mergeCells count="31">
    <mergeCell ref="A7:A10"/>
    <mergeCell ref="A1:I1"/>
    <mergeCell ref="A2:I2"/>
    <mergeCell ref="A3:I3"/>
    <mergeCell ref="A5:A6"/>
    <mergeCell ref="B5:B6"/>
    <mergeCell ref="C5:C6"/>
    <mergeCell ref="D5:D6"/>
    <mergeCell ref="E5:E6"/>
    <mergeCell ref="F5:F6"/>
    <mergeCell ref="A92:A94"/>
    <mergeCell ref="A11:A17"/>
    <mergeCell ref="A18:A19"/>
    <mergeCell ref="A20:A21"/>
    <mergeCell ref="A22:A23"/>
    <mergeCell ref="A24:A55"/>
    <mergeCell ref="A56:A57"/>
    <mergeCell ref="A58:A59"/>
    <mergeCell ref="A60:A82"/>
    <mergeCell ref="A83:A86"/>
    <mergeCell ref="A87:A89"/>
    <mergeCell ref="A90:A91"/>
    <mergeCell ref="A116:A118"/>
    <mergeCell ref="A119:A121"/>
    <mergeCell ref="A122:A123"/>
    <mergeCell ref="A95:A96"/>
    <mergeCell ref="A97:A103"/>
    <mergeCell ref="A105:A107"/>
    <mergeCell ref="A108:A109"/>
    <mergeCell ref="A110:A112"/>
    <mergeCell ref="A113:A115"/>
  </mergeCells>
  <pageMargins left="0.25" right="0.25" top="0.75" bottom="0.75" header="0.3" footer="0.3"/>
  <pageSetup paperSize="9" scale="80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282"/>
  <sheetViews>
    <sheetView workbookViewId="0">
      <selection activeCell="F7" sqref="F7"/>
    </sheetView>
  </sheetViews>
  <sheetFormatPr defaultRowHeight="15" x14ac:dyDescent="0.25"/>
  <cols>
    <col min="1" max="1" width="3.28515625" customWidth="1"/>
    <col min="2" max="2" width="37" customWidth="1"/>
    <col min="3" max="3" width="10.28515625" customWidth="1"/>
    <col min="4" max="4" width="10.7109375" customWidth="1"/>
    <col min="5" max="5" width="13.140625" bestFit="1" customWidth="1"/>
    <col min="6" max="6" width="9.5703125" customWidth="1"/>
    <col min="7" max="7" width="10.140625" customWidth="1"/>
    <col min="8" max="9" width="11.42578125" bestFit="1" customWidth="1"/>
    <col min="257" max="257" width="3.28515625" customWidth="1"/>
    <col min="258" max="258" width="31.42578125" customWidth="1"/>
    <col min="259" max="259" width="10.28515625" customWidth="1"/>
    <col min="260" max="260" width="10.7109375" customWidth="1"/>
    <col min="261" max="261" width="13.140625" bestFit="1" customWidth="1"/>
    <col min="262" max="262" width="9.5703125" customWidth="1"/>
    <col min="263" max="263" width="10.140625" customWidth="1"/>
    <col min="264" max="265" width="11.42578125" bestFit="1" customWidth="1"/>
    <col min="513" max="513" width="3.28515625" customWidth="1"/>
    <col min="514" max="514" width="31.42578125" customWidth="1"/>
    <col min="515" max="515" width="10.28515625" customWidth="1"/>
    <col min="516" max="516" width="10.7109375" customWidth="1"/>
    <col min="517" max="517" width="13.140625" bestFit="1" customWidth="1"/>
    <col min="518" max="518" width="9.5703125" customWidth="1"/>
    <col min="519" max="519" width="10.140625" customWidth="1"/>
    <col min="520" max="521" width="11.42578125" bestFit="1" customWidth="1"/>
    <col min="769" max="769" width="3.28515625" customWidth="1"/>
    <col min="770" max="770" width="31.42578125" customWidth="1"/>
    <col min="771" max="771" width="10.28515625" customWidth="1"/>
    <col min="772" max="772" width="10.7109375" customWidth="1"/>
    <col min="773" max="773" width="13.140625" bestFit="1" customWidth="1"/>
    <col min="774" max="774" width="9.5703125" customWidth="1"/>
    <col min="775" max="775" width="10.140625" customWidth="1"/>
    <col min="776" max="777" width="11.42578125" bestFit="1" customWidth="1"/>
    <col min="1025" max="1025" width="3.28515625" customWidth="1"/>
    <col min="1026" max="1026" width="31.42578125" customWidth="1"/>
    <col min="1027" max="1027" width="10.28515625" customWidth="1"/>
    <col min="1028" max="1028" width="10.7109375" customWidth="1"/>
    <col min="1029" max="1029" width="13.140625" bestFit="1" customWidth="1"/>
    <col min="1030" max="1030" width="9.5703125" customWidth="1"/>
    <col min="1031" max="1031" width="10.140625" customWidth="1"/>
    <col min="1032" max="1033" width="11.42578125" bestFit="1" customWidth="1"/>
    <col min="1281" max="1281" width="3.28515625" customWidth="1"/>
    <col min="1282" max="1282" width="31.42578125" customWidth="1"/>
    <col min="1283" max="1283" width="10.28515625" customWidth="1"/>
    <col min="1284" max="1284" width="10.7109375" customWidth="1"/>
    <col min="1285" max="1285" width="13.140625" bestFit="1" customWidth="1"/>
    <col min="1286" max="1286" width="9.5703125" customWidth="1"/>
    <col min="1287" max="1287" width="10.140625" customWidth="1"/>
    <col min="1288" max="1289" width="11.42578125" bestFit="1" customWidth="1"/>
    <col min="1537" max="1537" width="3.28515625" customWidth="1"/>
    <col min="1538" max="1538" width="31.42578125" customWidth="1"/>
    <col min="1539" max="1539" width="10.28515625" customWidth="1"/>
    <col min="1540" max="1540" width="10.7109375" customWidth="1"/>
    <col min="1541" max="1541" width="13.140625" bestFit="1" customWidth="1"/>
    <col min="1542" max="1542" width="9.5703125" customWidth="1"/>
    <col min="1543" max="1543" width="10.140625" customWidth="1"/>
    <col min="1544" max="1545" width="11.42578125" bestFit="1" customWidth="1"/>
    <col min="1793" max="1793" width="3.28515625" customWidth="1"/>
    <col min="1794" max="1794" width="31.42578125" customWidth="1"/>
    <col min="1795" max="1795" width="10.28515625" customWidth="1"/>
    <col min="1796" max="1796" width="10.7109375" customWidth="1"/>
    <col min="1797" max="1797" width="13.140625" bestFit="1" customWidth="1"/>
    <col min="1798" max="1798" width="9.5703125" customWidth="1"/>
    <col min="1799" max="1799" width="10.140625" customWidth="1"/>
    <col min="1800" max="1801" width="11.42578125" bestFit="1" customWidth="1"/>
    <col min="2049" max="2049" width="3.28515625" customWidth="1"/>
    <col min="2050" max="2050" width="31.42578125" customWidth="1"/>
    <col min="2051" max="2051" width="10.28515625" customWidth="1"/>
    <col min="2052" max="2052" width="10.7109375" customWidth="1"/>
    <col min="2053" max="2053" width="13.140625" bestFit="1" customWidth="1"/>
    <col min="2054" max="2054" width="9.5703125" customWidth="1"/>
    <col min="2055" max="2055" width="10.140625" customWidth="1"/>
    <col min="2056" max="2057" width="11.42578125" bestFit="1" customWidth="1"/>
    <col min="2305" max="2305" width="3.28515625" customWidth="1"/>
    <col min="2306" max="2306" width="31.42578125" customWidth="1"/>
    <col min="2307" max="2307" width="10.28515625" customWidth="1"/>
    <col min="2308" max="2308" width="10.7109375" customWidth="1"/>
    <col min="2309" max="2309" width="13.140625" bestFit="1" customWidth="1"/>
    <col min="2310" max="2310" width="9.5703125" customWidth="1"/>
    <col min="2311" max="2311" width="10.140625" customWidth="1"/>
    <col min="2312" max="2313" width="11.42578125" bestFit="1" customWidth="1"/>
    <col min="2561" max="2561" width="3.28515625" customWidth="1"/>
    <col min="2562" max="2562" width="31.42578125" customWidth="1"/>
    <col min="2563" max="2563" width="10.28515625" customWidth="1"/>
    <col min="2564" max="2564" width="10.7109375" customWidth="1"/>
    <col min="2565" max="2565" width="13.140625" bestFit="1" customWidth="1"/>
    <col min="2566" max="2566" width="9.5703125" customWidth="1"/>
    <col min="2567" max="2567" width="10.140625" customWidth="1"/>
    <col min="2568" max="2569" width="11.42578125" bestFit="1" customWidth="1"/>
    <col min="2817" max="2817" width="3.28515625" customWidth="1"/>
    <col min="2818" max="2818" width="31.42578125" customWidth="1"/>
    <col min="2819" max="2819" width="10.28515625" customWidth="1"/>
    <col min="2820" max="2820" width="10.7109375" customWidth="1"/>
    <col min="2821" max="2821" width="13.140625" bestFit="1" customWidth="1"/>
    <col min="2822" max="2822" width="9.5703125" customWidth="1"/>
    <col min="2823" max="2823" width="10.140625" customWidth="1"/>
    <col min="2824" max="2825" width="11.42578125" bestFit="1" customWidth="1"/>
    <col min="3073" max="3073" width="3.28515625" customWidth="1"/>
    <col min="3074" max="3074" width="31.42578125" customWidth="1"/>
    <col min="3075" max="3075" width="10.28515625" customWidth="1"/>
    <col min="3076" max="3076" width="10.7109375" customWidth="1"/>
    <col min="3077" max="3077" width="13.140625" bestFit="1" customWidth="1"/>
    <col min="3078" max="3078" width="9.5703125" customWidth="1"/>
    <col min="3079" max="3079" width="10.140625" customWidth="1"/>
    <col min="3080" max="3081" width="11.42578125" bestFit="1" customWidth="1"/>
    <col min="3329" max="3329" width="3.28515625" customWidth="1"/>
    <col min="3330" max="3330" width="31.42578125" customWidth="1"/>
    <col min="3331" max="3331" width="10.28515625" customWidth="1"/>
    <col min="3332" max="3332" width="10.7109375" customWidth="1"/>
    <col min="3333" max="3333" width="13.140625" bestFit="1" customWidth="1"/>
    <col min="3334" max="3334" width="9.5703125" customWidth="1"/>
    <col min="3335" max="3335" width="10.140625" customWidth="1"/>
    <col min="3336" max="3337" width="11.42578125" bestFit="1" customWidth="1"/>
    <col min="3585" max="3585" width="3.28515625" customWidth="1"/>
    <col min="3586" max="3586" width="31.42578125" customWidth="1"/>
    <col min="3587" max="3587" width="10.28515625" customWidth="1"/>
    <col min="3588" max="3588" width="10.7109375" customWidth="1"/>
    <col min="3589" max="3589" width="13.140625" bestFit="1" customWidth="1"/>
    <col min="3590" max="3590" width="9.5703125" customWidth="1"/>
    <col min="3591" max="3591" width="10.140625" customWidth="1"/>
    <col min="3592" max="3593" width="11.42578125" bestFit="1" customWidth="1"/>
    <col min="3841" max="3841" width="3.28515625" customWidth="1"/>
    <col min="3842" max="3842" width="31.42578125" customWidth="1"/>
    <col min="3843" max="3843" width="10.28515625" customWidth="1"/>
    <col min="3844" max="3844" width="10.7109375" customWidth="1"/>
    <col min="3845" max="3845" width="13.140625" bestFit="1" customWidth="1"/>
    <col min="3846" max="3846" width="9.5703125" customWidth="1"/>
    <col min="3847" max="3847" width="10.140625" customWidth="1"/>
    <col min="3848" max="3849" width="11.42578125" bestFit="1" customWidth="1"/>
    <col min="4097" max="4097" width="3.28515625" customWidth="1"/>
    <col min="4098" max="4098" width="31.42578125" customWidth="1"/>
    <col min="4099" max="4099" width="10.28515625" customWidth="1"/>
    <col min="4100" max="4100" width="10.7109375" customWidth="1"/>
    <col min="4101" max="4101" width="13.140625" bestFit="1" customWidth="1"/>
    <col min="4102" max="4102" width="9.5703125" customWidth="1"/>
    <col min="4103" max="4103" width="10.140625" customWidth="1"/>
    <col min="4104" max="4105" width="11.42578125" bestFit="1" customWidth="1"/>
    <col min="4353" max="4353" width="3.28515625" customWidth="1"/>
    <col min="4354" max="4354" width="31.42578125" customWidth="1"/>
    <col min="4355" max="4355" width="10.28515625" customWidth="1"/>
    <col min="4356" max="4356" width="10.7109375" customWidth="1"/>
    <col min="4357" max="4357" width="13.140625" bestFit="1" customWidth="1"/>
    <col min="4358" max="4358" width="9.5703125" customWidth="1"/>
    <col min="4359" max="4359" width="10.140625" customWidth="1"/>
    <col min="4360" max="4361" width="11.42578125" bestFit="1" customWidth="1"/>
    <col min="4609" max="4609" width="3.28515625" customWidth="1"/>
    <col min="4610" max="4610" width="31.42578125" customWidth="1"/>
    <col min="4611" max="4611" width="10.28515625" customWidth="1"/>
    <col min="4612" max="4612" width="10.7109375" customWidth="1"/>
    <col min="4613" max="4613" width="13.140625" bestFit="1" customWidth="1"/>
    <col min="4614" max="4614" width="9.5703125" customWidth="1"/>
    <col min="4615" max="4615" width="10.140625" customWidth="1"/>
    <col min="4616" max="4617" width="11.42578125" bestFit="1" customWidth="1"/>
    <col min="4865" max="4865" width="3.28515625" customWidth="1"/>
    <col min="4866" max="4866" width="31.42578125" customWidth="1"/>
    <col min="4867" max="4867" width="10.28515625" customWidth="1"/>
    <col min="4868" max="4868" width="10.7109375" customWidth="1"/>
    <col min="4869" max="4869" width="13.140625" bestFit="1" customWidth="1"/>
    <col min="4870" max="4870" width="9.5703125" customWidth="1"/>
    <col min="4871" max="4871" width="10.140625" customWidth="1"/>
    <col min="4872" max="4873" width="11.42578125" bestFit="1" customWidth="1"/>
    <col min="5121" max="5121" width="3.28515625" customWidth="1"/>
    <col min="5122" max="5122" width="31.42578125" customWidth="1"/>
    <col min="5123" max="5123" width="10.28515625" customWidth="1"/>
    <col min="5124" max="5124" width="10.7109375" customWidth="1"/>
    <col min="5125" max="5125" width="13.140625" bestFit="1" customWidth="1"/>
    <col min="5126" max="5126" width="9.5703125" customWidth="1"/>
    <col min="5127" max="5127" width="10.140625" customWidth="1"/>
    <col min="5128" max="5129" width="11.42578125" bestFit="1" customWidth="1"/>
    <col min="5377" max="5377" width="3.28515625" customWidth="1"/>
    <col min="5378" max="5378" width="31.42578125" customWidth="1"/>
    <col min="5379" max="5379" width="10.28515625" customWidth="1"/>
    <col min="5380" max="5380" width="10.7109375" customWidth="1"/>
    <col min="5381" max="5381" width="13.140625" bestFit="1" customWidth="1"/>
    <col min="5382" max="5382" width="9.5703125" customWidth="1"/>
    <col min="5383" max="5383" width="10.140625" customWidth="1"/>
    <col min="5384" max="5385" width="11.42578125" bestFit="1" customWidth="1"/>
    <col min="5633" max="5633" width="3.28515625" customWidth="1"/>
    <col min="5634" max="5634" width="31.42578125" customWidth="1"/>
    <col min="5635" max="5635" width="10.28515625" customWidth="1"/>
    <col min="5636" max="5636" width="10.7109375" customWidth="1"/>
    <col min="5637" max="5637" width="13.140625" bestFit="1" customWidth="1"/>
    <col min="5638" max="5638" width="9.5703125" customWidth="1"/>
    <col min="5639" max="5639" width="10.140625" customWidth="1"/>
    <col min="5640" max="5641" width="11.42578125" bestFit="1" customWidth="1"/>
    <col min="5889" max="5889" width="3.28515625" customWidth="1"/>
    <col min="5890" max="5890" width="31.42578125" customWidth="1"/>
    <col min="5891" max="5891" width="10.28515625" customWidth="1"/>
    <col min="5892" max="5892" width="10.7109375" customWidth="1"/>
    <col min="5893" max="5893" width="13.140625" bestFit="1" customWidth="1"/>
    <col min="5894" max="5894" width="9.5703125" customWidth="1"/>
    <col min="5895" max="5895" width="10.140625" customWidth="1"/>
    <col min="5896" max="5897" width="11.42578125" bestFit="1" customWidth="1"/>
    <col min="6145" max="6145" width="3.28515625" customWidth="1"/>
    <col min="6146" max="6146" width="31.42578125" customWidth="1"/>
    <col min="6147" max="6147" width="10.28515625" customWidth="1"/>
    <col min="6148" max="6148" width="10.7109375" customWidth="1"/>
    <col min="6149" max="6149" width="13.140625" bestFit="1" customWidth="1"/>
    <col min="6150" max="6150" width="9.5703125" customWidth="1"/>
    <col min="6151" max="6151" width="10.140625" customWidth="1"/>
    <col min="6152" max="6153" width="11.42578125" bestFit="1" customWidth="1"/>
    <col min="6401" max="6401" width="3.28515625" customWidth="1"/>
    <col min="6402" max="6402" width="31.42578125" customWidth="1"/>
    <col min="6403" max="6403" width="10.28515625" customWidth="1"/>
    <col min="6404" max="6404" width="10.7109375" customWidth="1"/>
    <col min="6405" max="6405" width="13.140625" bestFit="1" customWidth="1"/>
    <col min="6406" max="6406" width="9.5703125" customWidth="1"/>
    <col min="6407" max="6407" width="10.140625" customWidth="1"/>
    <col min="6408" max="6409" width="11.42578125" bestFit="1" customWidth="1"/>
    <col min="6657" max="6657" width="3.28515625" customWidth="1"/>
    <col min="6658" max="6658" width="31.42578125" customWidth="1"/>
    <col min="6659" max="6659" width="10.28515625" customWidth="1"/>
    <col min="6660" max="6660" width="10.7109375" customWidth="1"/>
    <col min="6661" max="6661" width="13.140625" bestFit="1" customWidth="1"/>
    <col min="6662" max="6662" width="9.5703125" customWidth="1"/>
    <col min="6663" max="6663" width="10.140625" customWidth="1"/>
    <col min="6664" max="6665" width="11.42578125" bestFit="1" customWidth="1"/>
    <col min="6913" max="6913" width="3.28515625" customWidth="1"/>
    <col min="6914" max="6914" width="31.42578125" customWidth="1"/>
    <col min="6915" max="6915" width="10.28515625" customWidth="1"/>
    <col min="6916" max="6916" width="10.7109375" customWidth="1"/>
    <col min="6917" max="6917" width="13.140625" bestFit="1" customWidth="1"/>
    <col min="6918" max="6918" width="9.5703125" customWidth="1"/>
    <col min="6919" max="6919" width="10.140625" customWidth="1"/>
    <col min="6920" max="6921" width="11.42578125" bestFit="1" customWidth="1"/>
    <col min="7169" max="7169" width="3.28515625" customWidth="1"/>
    <col min="7170" max="7170" width="31.42578125" customWidth="1"/>
    <col min="7171" max="7171" width="10.28515625" customWidth="1"/>
    <col min="7172" max="7172" width="10.7109375" customWidth="1"/>
    <col min="7173" max="7173" width="13.140625" bestFit="1" customWidth="1"/>
    <col min="7174" max="7174" width="9.5703125" customWidth="1"/>
    <col min="7175" max="7175" width="10.140625" customWidth="1"/>
    <col min="7176" max="7177" width="11.42578125" bestFit="1" customWidth="1"/>
    <col min="7425" max="7425" width="3.28515625" customWidth="1"/>
    <col min="7426" max="7426" width="31.42578125" customWidth="1"/>
    <col min="7427" max="7427" width="10.28515625" customWidth="1"/>
    <col min="7428" max="7428" width="10.7109375" customWidth="1"/>
    <col min="7429" max="7429" width="13.140625" bestFit="1" customWidth="1"/>
    <col min="7430" max="7430" width="9.5703125" customWidth="1"/>
    <col min="7431" max="7431" width="10.140625" customWidth="1"/>
    <col min="7432" max="7433" width="11.42578125" bestFit="1" customWidth="1"/>
    <col min="7681" max="7681" width="3.28515625" customWidth="1"/>
    <col min="7682" max="7682" width="31.42578125" customWidth="1"/>
    <col min="7683" max="7683" width="10.28515625" customWidth="1"/>
    <col min="7684" max="7684" width="10.7109375" customWidth="1"/>
    <col min="7685" max="7685" width="13.140625" bestFit="1" customWidth="1"/>
    <col min="7686" max="7686" width="9.5703125" customWidth="1"/>
    <col min="7687" max="7687" width="10.140625" customWidth="1"/>
    <col min="7688" max="7689" width="11.42578125" bestFit="1" customWidth="1"/>
    <col min="7937" max="7937" width="3.28515625" customWidth="1"/>
    <col min="7938" max="7938" width="31.42578125" customWidth="1"/>
    <col min="7939" max="7939" width="10.28515625" customWidth="1"/>
    <col min="7940" max="7940" width="10.7109375" customWidth="1"/>
    <col min="7941" max="7941" width="13.140625" bestFit="1" customWidth="1"/>
    <col min="7942" max="7942" width="9.5703125" customWidth="1"/>
    <col min="7943" max="7943" width="10.140625" customWidth="1"/>
    <col min="7944" max="7945" width="11.42578125" bestFit="1" customWidth="1"/>
    <col min="8193" max="8193" width="3.28515625" customWidth="1"/>
    <col min="8194" max="8194" width="31.42578125" customWidth="1"/>
    <col min="8195" max="8195" width="10.28515625" customWidth="1"/>
    <col min="8196" max="8196" width="10.7109375" customWidth="1"/>
    <col min="8197" max="8197" width="13.140625" bestFit="1" customWidth="1"/>
    <col min="8198" max="8198" width="9.5703125" customWidth="1"/>
    <col min="8199" max="8199" width="10.140625" customWidth="1"/>
    <col min="8200" max="8201" width="11.42578125" bestFit="1" customWidth="1"/>
    <col min="8449" max="8449" width="3.28515625" customWidth="1"/>
    <col min="8450" max="8450" width="31.42578125" customWidth="1"/>
    <col min="8451" max="8451" width="10.28515625" customWidth="1"/>
    <col min="8452" max="8452" width="10.7109375" customWidth="1"/>
    <col min="8453" max="8453" width="13.140625" bestFit="1" customWidth="1"/>
    <col min="8454" max="8454" width="9.5703125" customWidth="1"/>
    <col min="8455" max="8455" width="10.140625" customWidth="1"/>
    <col min="8456" max="8457" width="11.42578125" bestFit="1" customWidth="1"/>
    <col min="8705" max="8705" width="3.28515625" customWidth="1"/>
    <col min="8706" max="8706" width="31.42578125" customWidth="1"/>
    <col min="8707" max="8707" width="10.28515625" customWidth="1"/>
    <col min="8708" max="8708" width="10.7109375" customWidth="1"/>
    <col min="8709" max="8709" width="13.140625" bestFit="1" customWidth="1"/>
    <col min="8710" max="8710" width="9.5703125" customWidth="1"/>
    <col min="8711" max="8711" width="10.140625" customWidth="1"/>
    <col min="8712" max="8713" width="11.42578125" bestFit="1" customWidth="1"/>
    <col min="8961" max="8961" width="3.28515625" customWidth="1"/>
    <col min="8962" max="8962" width="31.42578125" customWidth="1"/>
    <col min="8963" max="8963" width="10.28515625" customWidth="1"/>
    <col min="8964" max="8964" width="10.7109375" customWidth="1"/>
    <col min="8965" max="8965" width="13.140625" bestFit="1" customWidth="1"/>
    <col min="8966" max="8966" width="9.5703125" customWidth="1"/>
    <col min="8967" max="8967" width="10.140625" customWidth="1"/>
    <col min="8968" max="8969" width="11.42578125" bestFit="1" customWidth="1"/>
    <col min="9217" max="9217" width="3.28515625" customWidth="1"/>
    <col min="9218" max="9218" width="31.42578125" customWidth="1"/>
    <col min="9219" max="9219" width="10.28515625" customWidth="1"/>
    <col min="9220" max="9220" width="10.7109375" customWidth="1"/>
    <col min="9221" max="9221" width="13.140625" bestFit="1" customWidth="1"/>
    <col min="9222" max="9222" width="9.5703125" customWidth="1"/>
    <col min="9223" max="9223" width="10.140625" customWidth="1"/>
    <col min="9224" max="9225" width="11.42578125" bestFit="1" customWidth="1"/>
    <col min="9473" max="9473" width="3.28515625" customWidth="1"/>
    <col min="9474" max="9474" width="31.42578125" customWidth="1"/>
    <col min="9475" max="9475" width="10.28515625" customWidth="1"/>
    <col min="9476" max="9476" width="10.7109375" customWidth="1"/>
    <col min="9477" max="9477" width="13.140625" bestFit="1" customWidth="1"/>
    <col min="9478" max="9478" width="9.5703125" customWidth="1"/>
    <col min="9479" max="9479" width="10.140625" customWidth="1"/>
    <col min="9480" max="9481" width="11.42578125" bestFit="1" customWidth="1"/>
    <col min="9729" max="9729" width="3.28515625" customWidth="1"/>
    <col min="9730" max="9730" width="31.42578125" customWidth="1"/>
    <col min="9731" max="9731" width="10.28515625" customWidth="1"/>
    <col min="9732" max="9732" width="10.7109375" customWidth="1"/>
    <col min="9733" max="9733" width="13.140625" bestFit="1" customWidth="1"/>
    <col min="9734" max="9734" width="9.5703125" customWidth="1"/>
    <col min="9735" max="9735" width="10.140625" customWidth="1"/>
    <col min="9736" max="9737" width="11.42578125" bestFit="1" customWidth="1"/>
    <col min="9985" max="9985" width="3.28515625" customWidth="1"/>
    <col min="9986" max="9986" width="31.42578125" customWidth="1"/>
    <col min="9987" max="9987" width="10.28515625" customWidth="1"/>
    <col min="9988" max="9988" width="10.7109375" customWidth="1"/>
    <col min="9989" max="9989" width="13.140625" bestFit="1" customWidth="1"/>
    <col min="9990" max="9990" width="9.5703125" customWidth="1"/>
    <col min="9991" max="9991" width="10.140625" customWidth="1"/>
    <col min="9992" max="9993" width="11.42578125" bestFit="1" customWidth="1"/>
    <col min="10241" max="10241" width="3.28515625" customWidth="1"/>
    <col min="10242" max="10242" width="31.42578125" customWidth="1"/>
    <col min="10243" max="10243" width="10.28515625" customWidth="1"/>
    <col min="10244" max="10244" width="10.7109375" customWidth="1"/>
    <col min="10245" max="10245" width="13.140625" bestFit="1" customWidth="1"/>
    <col min="10246" max="10246" width="9.5703125" customWidth="1"/>
    <col min="10247" max="10247" width="10.140625" customWidth="1"/>
    <col min="10248" max="10249" width="11.42578125" bestFit="1" customWidth="1"/>
    <col min="10497" max="10497" width="3.28515625" customWidth="1"/>
    <col min="10498" max="10498" width="31.42578125" customWidth="1"/>
    <col min="10499" max="10499" width="10.28515625" customWidth="1"/>
    <col min="10500" max="10500" width="10.7109375" customWidth="1"/>
    <col min="10501" max="10501" width="13.140625" bestFit="1" customWidth="1"/>
    <col min="10502" max="10502" width="9.5703125" customWidth="1"/>
    <col min="10503" max="10503" width="10.140625" customWidth="1"/>
    <col min="10504" max="10505" width="11.42578125" bestFit="1" customWidth="1"/>
    <col min="10753" max="10753" width="3.28515625" customWidth="1"/>
    <col min="10754" max="10754" width="31.42578125" customWidth="1"/>
    <col min="10755" max="10755" width="10.28515625" customWidth="1"/>
    <col min="10756" max="10756" width="10.7109375" customWidth="1"/>
    <col min="10757" max="10757" width="13.140625" bestFit="1" customWidth="1"/>
    <col min="10758" max="10758" width="9.5703125" customWidth="1"/>
    <col min="10759" max="10759" width="10.140625" customWidth="1"/>
    <col min="10760" max="10761" width="11.42578125" bestFit="1" customWidth="1"/>
    <col min="11009" max="11009" width="3.28515625" customWidth="1"/>
    <col min="11010" max="11010" width="31.42578125" customWidth="1"/>
    <col min="11011" max="11011" width="10.28515625" customWidth="1"/>
    <col min="11012" max="11012" width="10.7109375" customWidth="1"/>
    <col min="11013" max="11013" width="13.140625" bestFit="1" customWidth="1"/>
    <col min="11014" max="11014" width="9.5703125" customWidth="1"/>
    <col min="11015" max="11015" width="10.140625" customWidth="1"/>
    <col min="11016" max="11017" width="11.42578125" bestFit="1" customWidth="1"/>
    <col min="11265" max="11265" width="3.28515625" customWidth="1"/>
    <col min="11266" max="11266" width="31.42578125" customWidth="1"/>
    <col min="11267" max="11267" width="10.28515625" customWidth="1"/>
    <col min="11268" max="11268" width="10.7109375" customWidth="1"/>
    <col min="11269" max="11269" width="13.140625" bestFit="1" customWidth="1"/>
    <col min="11270" max="11270" width="9.5703125" customWidth="1"/>
    <col min="11271" max="11271" width="10.140625" customWidth="1"/>
    <col min="11272" max="11273" width="11.42578125" bestFit="1" customWidth="1"/>
    <col min="11521" max="11521" width="3.28515625" customWidth="1"/>
    <col min="11522" max="11522" width="31.42578125" customWidth="1"/>
    <col min="11523" max="11523" width="10.28515625" customWidth="1"/>
    <col min="11524" max="11524" width="10.7109375" customWidth="1"/>
    <col min="11525" max="11525" width="13.140625" bestFit="1" customWidth="1"/>
    <col min="11526" max="11526" width="9.5703125" customWidth="1"/>
    <col min="11527" max="11527" width="10.140625" customWidth="1"/>
    <col min="11528" max="11529" width="11.42578125" bestFit="1" customWidth="1"/>
    <col min="11777" max="11777" width="3.28515625" customWidth="1"/>
    <col min="11778" max="11778" width="31.42578125" customWidth="1"/>
    <col min="11779" max="11779" width="10.28515625" customWidth="1"/>
    <col min="11780" max="11780" width="10.7109375" customWidth="1"/>
    <col min="11781" max="11781" width="13.140625" bestFit="1" customWidth="1"/>
    <col min="11782" max="11782" width="9.5703125" customWidth="1"/>
    <col min="11783" max="11783" width="10.140625" customWidth="1"/>
    <col min="11784" max="11785" width="11.42578125" bestFit="1" customWidth="1"/>
    <col min="12033" max="12033" width="3.28515625" customWidth="1"/>
    <col min="12034" max="12034" width="31.42578125" customWidth="1"/>
    <col min="12035" max="12035" width="10.28515625" customWidth="1"/>
    <col min="12036" max="12036" width="10.7109375" customWidth="1"/>
    <col min="12037" max="12037" width="13.140625" bestFit="1" customWidth="1"/>
    <col min="12038" max="12038" width="9.5703125" customWidth="1"/>
    <col min="12039" max="12039" width="10.140625" customWidth="1"/>
    <col min="12040" max="12041" width="11.42578125" bestFit="1" customWidth="1"/>
    <col min="12289" max="12289" width="3.28515625" customWidth="1"/>
    <col min="12290" max="12290" width="31.42578125" customWidth="1"/>
    <col min="12291" max="12291" width="10.28515625" customWidth="1"/>
    <col min="12292" max="12292" width="10.7109375" customWidth="1"/>
    <col min="12293" max="12293" width="13.140625" bestFit="1" customWidth="1"/>
    <col min="12294" max="12294" width="9.5703125" customWidth="1"/>
    <col min="12295" max="12295" width="10.140625" customWidth="1"/>
    <col min="12296" max="12297" width="11.42578125" bestFit="1" customWidth="1"/>
    <col min="12545" max="12545" width="3.28515625" customWidth="1"/>
    <col min="12546" max="12546" width="31.42578125" customWidth="1"/>
    <col min="12547" max="12547" width="10.28515625" customWidth="1"/>
    <col min="12548" max="12548" width="10.7109375" customWidth="1"/>
    <col min="12549" max="12549" width="13.140625" bestFit="1" customWidth="1"/>
    <col min="12550" max="12550" width="9.5703125" customWidth="1"/>
    <col min="12551" max="12551" width="10.140625" customWidth="1"/>
    <col min="12552" max="12553" width="11.42578125" bestFit="1" customWidth="1"/>
    <col min="12801" max="12801" width="3.28515625" customWidth="1"/>
    <col min="12802" max="12802" width="31.42578125" customWidth="1"/>
    <col min="12803" max="12803" width="10.28515625" customWidth="1"/>
    <col min="12804" max="12804" width="10.7109375" customWidth="1"/>
    <col min="12805" max="12805" width="13.140625" bestFit="1" customWidth="1"/>
    <col min="12806" max="12806" width="9.5703125" customWidth="1"/>
    <col min="12807" max="12807" width="10.140625" customWidth="1"/>
    <col min="12808" max="12809" width="11.42578125" bestFit="1" customWidth="1"/>
    <col min="13057" max="13057" width="3.28515625" customWidth="1"/>
    <col min="13058" max="13058" width="31.42578125" customWidth="1"/>
    <col min="13059" max="13059" width="10.28515625" customWidth="1"/>
    <col min="13060" max="13060" width="10.7109375" customWidth="1"/>
    <col min="13061" max="13061" width="13.140625" bestFit="1" customWidth="1"/>
    <col min="13062" max="13062" width="9.5703125" customWidth="1"/>
    <col min="13063" max="13063" width="10.140625" customWidth="1"/>
    <col min="13064" max="13065" width="11.42578125" bestFit="1" customWidth="1"/>
    <col min="13313" max="13313" width="3.28515625" customWidth="1"/>
    <col min="13314" max="13314" width="31.42578125" customWidth="1"/>
    <col min="13315" max="13315" width="10.28515625" customWidth="1"/>
    <col min="13316" max="13316" width="10.7109375" customWidth="1"/>
    <col min="13317" max="13317" width="13.140625" bestFit="1" customWidth="1"/>
    <col min="13318" max="13318" width="9.5703125" customWidth="1"/>
    <col min="13319" max="13319" width="10.140625" customWidth="1"/>
    <col min="13320" max="13321" width="11.42578125" bestFit="1" customWidth="1"/>
    <col min="13569" max="13569" width="3.28515625" customWidth="1"/>
    <col min="13570" max="13570" width="31.42578125" customWidth="1"/>
    <col min="13571" max="13571" width="10.28515625" customWidth="1"/>
    <col min="13572" max="13572" width="10.7109375" customWidth="1"/>
    <col min="13573" max="13573" width="13.140625" bestFit="1" customWidth="1"/>
    <col min="13574" max="13574" width="9.5703125" customWidth="1"/>
    <col min="13575" max="13575" width="10.140625" customWidth="1"/>
    <col min="13576" max="13577" width="11.42578125" bestFit="1" customWidth="1"/>
    <col min="13825" max="13825" width="3.28515625" customWidth="1"/>
    <col min="13826" max="13826" width="31.42578125" customWidth="1"/>
    <col min="13827" max="13827" width="10.28515625" customWidth="1"/>
    <col min="13828" max="13828" width="10.7109375" customWidth="1"/>
    <col min="13829" max="13829" width="13.140625" bestFit="1" customWidth="1"/>
    <col min="13830" max="13830" width="9.5703125" customWidth="1"/>
    <col min="13831" max="13831" width="10.140625" customWidth="1"/>
    <col min="13832" max="13833" width="11.42578125" bestFit="1" customWidth="1"/>
    <col min="14081" max="14081" width="3.28515625" customWidth="1"/>
    <col min="14082" max="14082" width="31.42578125" customWidth="1"/>
    <col min="14083" max="14083" width="10.28515625" customWidth="1"/>
    <col min="14084" max="14084" width="10.7109375" customWidth="1"/>
    <col min="14085" max="14085" width="13.140625" bestFit="1" customWidth="1"/>
    <col min="14086" max="14086" width="9.5703125" customWidth="1"/>
    <col min="14087" max="14087" width="10.140625" customWidth="1"/>
    <col min="14088" max="14089" width="11.42578125" bestFit="1" customWidth="1"/>
    <col min="14337" max="14337" width="3.28515625" customWidth="1"/>
    <col min="14338" max="14338" width="31.42578125" customWidth="1"/>
    <col min="14339" max="14339" width="10.28515625" customWidth="1"/>
    <col min="14340" max="14340" width="10.7109375" customWidth="1"/>
    <col min="14341" max="14341" width="13.140625" bestFit="1" customWidth="1"/>
    <col min="14342" max="14342" width="9.5703125" customWidth="1"/>
    <col min="14343" max="14343" width="10.140625" customWidth="1"/>
    <col min="14344" max="14345" width="11.42578125" bestFit="1" customWidth="1"/>
    <col min="14593" max="14593" width="3.28515625" customWidth="1"/>
    <col min="14594" max="14594" width="31.42578125" customWidth="1"/>
    <col min="14595" max="14595" width="10.28515625" customWidth="1"/>
    <col min="14596" max="14596" width="10.7109375" customWidth="1"/>
    <col min="14597" max="14597" width="13.140625" bestFit="1" customWidth="1"/>
    <col min="14598" max="14598" width="9.5703125" customWidth="1"/>
    <col min="14599" max="14599" width="10.140625" customWidth="1"/>
    <col min="14600" max="14601" width="11.42578125" bestFit="1" customWidth="1"/>
    <col min="14849" max="14849" width="3.28515625" customWidth="1"/>
    <col min="14850" max="14850" width="31.42578125" customWidth="1"/>
    <col min="14851" max="14851" width="10.28515625" customWidth="1"/>
    <col min="14852" max="14852" width="10.7109375" customWidth="1"/>
    <col min="14853" max="14853" width="13.140625" bestFit="1" customWidth="1"/>
    <col min="14854" max="14854" width="9.5703125" customWidth="1"/>
    <col min="14855" max="14855" width="10.140625" customWidth="1"/>
    <col min="14856" max="14857" width="11.42578125" bestFit="1" customWidth="1"/>
    <col min="15105" max="15105" width="3.28515625" customWidth="1"/>
    <col min="15106" max="15106" width="31.42578125" customWidth="1"/>
    <col min="15107" max="15107" width="10.28515625" customWidth="1"/>
    <col min="15108" max="15108" width="10.7109375" customWidth="1"/>
    <col min="15109" max="15109" width="13.140625" bestFit="1" customWidth="1"/>
    <col min="15110" max="15110" width="9.5703125" customWidth="1"/>
    <col min="15111" max="15111" width="10.140625" customWidth="1"/>
    <col min="15112" max="15113" width="11.42578125" bestFit="1" customWidth="1"/>
    <col min="15361" max="15361" width="3.28515625" customWidth="1"/>
    <col min="15362" max="15362" width="31.42578125" customWidth="1"/>
    <col min="15363" max="15363" width="10.28515625" customWidth="1"/>
    <col min="15364" max="15364" width="10.7109375" customWidth="1"/>
    <col min="15365" max="15365" width="13.140625" bestFit="1" customWidth="1"/>
    <col min="15366" max="15366" width="9.5703125" customWidth="1"/>
    <col min="15367" max="15367" width="10.140625" customWidth="1"/>
    <col min="15368" max="15369" width="11.42578125" bestFit="1" customWidth="1"/>
    <col min="15617" max="15617" width="3.28515625" customWidth="1"/>
    <col min="15618" max="15618" width="31.42578125" customWidth="1"/>
    <col min="15619" max="15619" width="10.28515625" customWidth="1"/>
    <col min="15620" max="15620" width="10.7109375" customWidth="1"/>
    <col min="15621" max="15621" width="13.140625" bestFit="1" customWidth="1"/>
    <col min="15622" max="15622" width="9.5703125" customWidth="1"/>
    <col min="15623" max="15623" width="10.140625" customWidth="1"/>
    <col min="15624" max="15625" width="11.42578125" bestFit="1" customWidth="1"/>
    <col min="15873" max="15873" width="3.28515625" customWidth="1"/>
    <col min="15874" max="15874" width="31.42578125" customWidth="1"/>
    <col min="15875" max="15875" width="10.28515625" customWidth="1"/>
    <col min="15876" max="15876" width="10.7109375" customWidth="1"/>
    <col min="15877" max="15877" width="13.140625" bestFit="1" customWidth="1"/>
    <col min="15878" max="15878" width="9.5703125" customWidth="1"/>
    <col min="15879" max="15879" width="10.140625" customWidth="1"/>
    <col min="15880" max="15881" width="11.42578125" bestFit="1" customWidth="1"/>
    <col min="16129" max="16129" width="3.28515625" customWidth="1"/>
    <col min="16130" max="16130" width="31.42578125" customWidth="1"/>
    <col min="16131" max="16131" width="10.28515625" customWidth="1"/>
    <col min="16132" max="16132" width="10.7109375" customWidth="1"/>
    <col min="16133" max="16133" width="13.140625" bestFit="1" customWidth="1"/>
    <col min="16134" max="16134" width="9.5703125" customWidth="1"/>
    <col min="16135" max="16135" width="10.140625" customWidth="1"/>
    <col min="16136" max="16137" width="11.42578125" bestFit="1" customWidth="1"/>
  </cols>
  <sheetData>
    <row r="1" spans="1:12" x14ac:dyDescent="0.25">
      <c r="A1" s="188"/>
      <c r="B1" s="189"/>
      <c r="C1" s="189"/>
      <c r="D1" s="189"/>
      <c r="E1" s="189"/>
      <c r="F1" s="189"/>
      <c r="G1" s="189"/>
      <c r="H1" s="189"/>
      <c r="I1" s="189"/>
    </row>
    <row r="2" spans="1:12" x14ac:dyDescent="0.25">
      <c r="A2" s="190" t="s">
        <v>0</v>
      </c>
      <c r="B2" s="190"/>
      <c r="C2" s="190"/>
      <c r="D2" s="190"/>
      <c r="E2" s="190"/>
      <c r="F2" s="190"/>
      <c r="G2" s="190"/>
      <c r="H2" s="190"/>
      <c r="I2" s="190"/>
    </row>
    <row r="3" spans="1:12" x14ac:dyDescent="0.25">
      <c r="A3" s="190" t="s">
        <v>156</v>
      </c>
      <c r="B3" s="191"/>
      <c r="C3" s="191"/>
      <c r="D3" s="191"/>
      <c r="E3" s="191"/>
      <c r="F3" s="191"/>
      <c r="G3" s="191"/>
      <c r="H3" s="191"/>
      <c r="I3" s="191"/>
    </row>
    <row r="5" spans="1:12" ht="30" x14ac:dyDescent="0.25">
      <c r="A5" s="192" t="s">
        <v>1</v>
      </c>
      <c r="B5" s="194" t="s">
        <v>2</v>
      </c>
      <c r="C5" s="193" t="s">
        <v>3</v>
      </c>
      <c r="D5" s="193" t="s">
        <v>4</v>
      </c>
      <c r="E5" s="193" t="s">
        <v>120</v>
      </c>
      <c r="F5" s="193" t="s">
        <v>121</v>
      </c>
      <c r="G5" s="1" t="s">
        <v>5</v>
      </c>
      <c r="H5" s="1" t="s">
        <v>5</v>
      </c>
      <c r="I5" s="2" t="s">
        <v>5</v>
      </c>
    </row>
    <row r="6" spans="1:12" ht="35.25" thickBot="1" x14ac:dyDescent="0.3">
      <c r="A6" s="193"/>
      <c r="B6" s="195"/>
      <c r="C6" s="196"/>
      <c r="D6" s="196"/>
      <c r="E6" s="196"/>
      <c r="F6" s="196"/>
      <c r="G6" s="3" t="s">
        <v>147</v>
      </c>
      <c r="H6" s="3" t="s">
        <v>139</v>
      </c>
      <c r="I6" s="4" t="s">
        <v>135</v>
      </c>
    </row>
    <row r="7" spans="1:12" x14ac:dyDescent="0.25">
      <c r="A7" s="185">
        <v>1</v>
      </c>
      <c r="B7" s="5" t="s">
        <v>6</v>
      </c>
      <c r="C7" s="6">
        <v>752</v>
      </c>
      <c r="D7" s="35">
        <v>712</v>
      </c>
      <c r="E7" s="35">
        <v>716</v>
      </c>
      <c r="F7" s="35">
        <v>711</v>
      </c>
      <c r="G7" s="9">
        <f>F7/E7*100</f>
        <v>99.30167597765363</v>
      </c>
      <c r="H7" s="10">
        <f>F7/D7*100</f>
        <v>99.859550561797747</v>
      </c>
      <c r="I7" s="11">
        <f>F7/C7*100</f>
        <v>94.547872340425528</v>
      </c>
      <c r="J7" t="s">
        <v>123</v>
      </c>
      <c r="L7">
        <v>712</v>
      </c>
    </row>
    <row r="8" spans="1:12" x14ac:dyDescent="0.25">
      <c r="A8" s="186"/>
      <c r="B8" s="12" t="s">
        <v>7</v>
      </c>
      <c r="C8" s="13">
        <v>4</v>
      </c>
      <c r="D8" s="13">
        <v>6</v>
      </c>
      <c r="E8" s="13">
        <v>2</v>
      </c>
      <c r="F8" s="13">
        <v>-3</v>
      </c>
      <c r="G8" s="15">
        <f>F8/E8*100</f>
        <v>-150</v>
      </c>
      <c r="H8" s="16">
        <f t="shared" ref="H8:H78" si="0">F8/D8*100</f>
        <v>-50</v>
      </c>
      <c r="I8" s="17">
        <f t="shared" ref="I8:I78" si="1">F8/C8*100</f>
        <v>-75</v>
      </c>
    </row>
    <row r="9" spans="1:12" x14ac:dyDescent="0.25">
      <c r="A9" s="186"/>
      <c r="B9" s="18" t="s">
        <v>8</v>
      </c>
      <c r="C9" s="19">
        <v>0</v>
      </c>
      <c r="D9" s="19">
        <v>0</v>
      </c>
      <c r="E9" s="19">
        <v>0</v>
      </c>
      <c r="F9" s="19">
        <v>0</v>
      </c>
      <c r="G9" s="15" t="e">
        <f>F9/E9*100</f>
        <v>#DIV/0!</v>
      </c>
      <c r="H9" s="16" t="e">
        <f>F9/D9*100</f>
        <v>#DIV/0!</v>
      </c>
      <c r="I9" s="17" t="e">
        <f>F9/C9*100</f>
        <v>#DIV/0!</v>
      </c>
    </row>
    <row r="10" spans="1:12" ht="15.75" thickBot="1" x14ac:dyDescent="0.3">
      <c r="A10" s="187"/>
      <c r="B10" s="20" t="s">
        <v>9</v>
      </c>
      <c r="C10" s="21">
        <v>3</v>
      </c>
      <c r="D10" s="21">
        <v>-5</v>
      </c>
      <c r="E10" s="21">
        <v>2</v>
      </c>
      <c r="F10" s="21">
        <v>2</v>
      </c>
      <c r="G10" s="23">
        <f t="shared" ref="G10:G79" si="2">F10/E10*100</f>
        <v>100</v>
      </c>
      <c r="H10" s="24">
        <f t="shared" si="0"/>
        <v>-40</v>
      </c>
      <c r="I10" s="25">
        <f t="shared" si="1"/>
        <v>66.666666666666657</v>
      </c>
    </row>
    <row r="11" spans="1:12" x14ac:dyDescent="0.25">
      <c r="A11" s="185">
        <v>2</v>
      </c>
      <c r="B11" s="26" t="s">
        <v>10</v>
      </c>
      <c r="C11" s="6">
        <v>447</v>
      </c>
      <c r="D11" s="6">
        <v>491</v>
      </c>
      <c r="E11" s="6">
        <v>491</v>
      </c>
      <c r="F11" s="6">
        <v>491</v>
      </c>
      <c r="G11" s="9">
        <f t="shared" si="2"/>
        <v>100</v>
      </c>
      <c r="H11" s="10">
        <f t="shared" si="0"/>
        <v>100</v>
      </c>
      <c r="I11" s="11">
        <f t="shared" si="1"/>
        <v>109.84340044742729</v>
      </c>
    </row>
    <row r="12" spans="1:12" x14ac:dyDescent="0.25">
      <c r="A12" s="186"/>
      <c r="B12" s="12" t="s">
        <v>11</v>
      </c>
      <c r="C12" s="13">
        <v>148</v>
      </c>
      <c r="D12" s="13">
        <v>413</v>
      </c>
      <c r="E12" s="13">
        <v>413</v>
      </c>
      <c r="F12" s="13">
        <v>413</v>
      </c>
      <c r="G12" s="15">
        <f t="shared" si="2"/>
        <v>100</v>
      </c>
      <c r="H12" s="16">
        <f t="shared" si="0"/>
        <v>100</v>
      </c>
      <c r="I12" s="17">
        <f t="shared" si="1"/>
        <v>279.05405405405406</v>
      </c>
    </row>
    <row r="13" spans="1:12" x14ac:dyDescent="0.25">
      <c r="A13" s="186"/>
      <c r="B13" s="12" t="s">
        <v>12</v>
      </c>
      <c r="C13" s="13">
        <v>98</v>
      </c>
      <c r="D13" s="13">
        <v>54</v>
      </c>
      <c r="E13" s="13">
        <v>54</v>
      </c>
      <c r="F13" s="13">
        <v>54</v>
      </c>
      <c r="G13" s="15">
        <f t="shared" si="2"/>
        <v>100</v>
      </c>
      <c r="H13" s="16">
        <f t="shared" si="0"/>
        <v>100</v>
      </c>
      <c r="I13" s="17">
        <f t="shared" si="1"/>
        <v>55.102040816326522</v>
      </c>
    </row>
    <row r="14" spans="1:12" x14ac:dyDescent="0.25">
      <c r="A14" s="186"/>
      <c r="B14" s="12" t="s">
        <v>13</v>
      </c>
      <c r="C14" s="13">
        <v>10</v>
      </c>
      <c r="D14" s="13">
        <v>1</v>
      </c>
      <c r="E14" s="13">
        <v>10</v>
      </c>
      <c r="F14" s="13">
        <v>1</v>
      </c>
      <c r="G14" s="15">
        <f t="shared" si="2"/>
        <v>10</v>
      </c>
      <c r="H14" s="16">
        <f t="shared" si="0"/>
        <v>100</v>
      </c>
      <c r="I14" s="17">
        <f t="shared" si="1"/>
        <v>10</v>
      </c>
    </row>
    <row r="15" spans="1:12" x14ac:dyDescent="0.25">
      <c r="A15" s="186"/>
      <c r="B15" s="27" t="s">
        <v>14</v>
      </c>
      <c r="C15" s="28">
        <f>C12+C14</f>
        <v>158</v>
      </c>
      <c r="D15" s="28">
        <f>D12+D14</f>
        <v>414</v>
      </c>
      <c r="E15" s="28">
        <f>E12+E14</f>
        <v>423</v>
      </c>
      <c r="F15" s="28">
        <f>F12+F14</f>
        <v>414</v>
      </c>
      <c r="G15" s="15">
        <f t="shared" si="2"/>
        <v>97.872340425531917</v>
      </c>
      <c r="H15" s="16">
        <f t="shared" si="0"/>
        <v>100</v>
      </c>
      <c r="I15" s="17">
        <f t="shared" si="1"/>
        <v>262.02531645569621</v>
      </c>
    </row>
    <row r="16" spans="1:12" x14ac:dyDescent="0.25">
      <c r="A16" s="186"/>
      <c r="B16" s="29" t="s">
        <v>15</v>
      </c>
      <c r="C16" s="30">
        <f>C14/C15</f>
        <v>6.3291139240506333E-2</v>
      </c>
      <c r="D16" s="30">
        <f>D14/D15</f>
        <v>2.4154589371980675E-3</v>
      </c>
      <c r="E16" s="30">
        <f>E14/E15</f>
        <v>2.3640661938534278E-2</v>
      </c>
      <c r="F16" s="31">
        <f>F14/F15</f>
        <v>2.4154589371980675E-3</v>
      </c>
      <c r="G16" s="15">
        <f t="shared" si="2"/>
        <v>10.217391304347826</v>
      </c>
      <c r="H16" s="16">
        <f t="shared" si="0"/>
        <v>100</v>
      </c>
      <c r="I16" s="17">
        <f t="shared" si="1"/>
        <v>3.816425120772946</v>
      </c>
    </row>
    <row r="17" spans="1:9" ht="15.75" thickBot="1" x14ac:dyDescent="0.3">
      <c r="A17" s="187"/>
      <c r="B17" s="32" t="s">
        <v>16</v>
      </c>
      <c r="C17" s="33">
        <f>C13/C15</f>
        <v>0.620253164556962</v>
      </c>
      <c r="D17" s="33">
        <f>D13/D15</f>
        <v>0.13043478260869565</v>
      </c>
      <c r="E17" s="33">
        <f>E13/E15</f>
        <v>0.1276595744680851</v>
      </c>
      <c r="F17" s="34">
        <f>F13/F15</f>
        <v>0.13043478260869565</v>
      </c>
      <c r="G17" s="23">
        <f t="shared" si="2"/>
        <v>102.17391304347827</v>
      </c>
      <c r="H17" s="24">
        <f t="shared" si="0"/>
        <v>100</v>
      </c>
      <c r="I17" s="25">
        <f t="shared" si="1"/>
        <v>21.029281277728483</v>
      </c>
    </row>
    <row r="18" spans="1:9" x14ac:dyDescent="0.25">
      <c r="A18" s="185">
        <v>3</v>
      </c>
      <c r="B18" s="26" t="s">
        <v>17</v>
      </c>
      <c r="C18" s="6">
        <v>3571</v>
      </c>
      <c r="D18" s="35">
        <v>36434.800000000003</v>
      </c>
      <c r="E18" s="35">
        <v>49560</v>
      </c>
      <c r="F18" s="35">
        <v>48000</v>
      </c>
      <c r="G18" s="9">
        <f t="shared" si="2"/>
        <v>96.852300242130752</v>
      </c>
      <c r="H18" s="10">
        <f t="shared" si="0"/>
        <v>131.74218055265843</v>
      </c>
      <c r="I18" s="11">
        <f t="shared" si="1"/>
        <v>1344.1612993559227</v>
      </c>
    </row>
    <row r="19" spans="1:9" ht="26.25" thickBot="1" x14ac:dyDescent="0.3">
      <c r="A19" s="187"/>
      <c r="B19" s="36" t="s">
        <v>18</v>
      </c>
      <c r="C19" s="37">
        <f>C18/C12/12*1000</f>
        <v>2010.6981981981985</v>
      </c>
      <c r="D19" s="37">
        <f t="shared" ref="D19:F19" si="3">D18/D12/12*1000</f>
        <v>7351.6545601291364</v>
      </c>
      <c r="E19" s="37">
        <f t="shared" si="3"/>
        <v>10000</v>
      </c>
      <c r="F19" s="37">
        <f t="shared" si="3"/>
        <v>9685.230024213075</v>
      </c>
      <c r="G19" s="23">
        <f t="shared" si="2"/>
        <v>96.852300242130752</v>
      </c>
      <c r="H19" s="24">
        <f t="shared" si="0"/>
        <v>131.74218055265845</v>
      </c>
      <c r="I19" s="25">
        <f t="shared" si="1"/>
        <v>481.68492083456789</v>
      </c>
    </row>
    <row r="20" spans="1:9" x14ac:dyDescent="0.25">
      <c r="A20" s="185">
        <v>4</v>
      </c>
      <c r="B20" s="5" t="s">
        <v>19</v>
      </c>
      <c r="C20" s="6">
        <v>8963</v>
      </c>
      <c r="D20" s="6">
        <v>68317.8</v>
      </c>
      <c r="E20" s="6">
        <v>68736</v>
      </c>
      <c r="F20" s="38">
        <v>70000</v>
      </c>
      <c r="G20" s="9">
        <f t="shared" si="2"/>
        <v>101.8389199255121</v>
      </c>
      <c r="H20" s="10">
        <f t="shared" si="0"/>
        <v>102.46231582398731</v>
      </c>
      <c r="I20" s="11">
        <f t="shared" si="1"/>
        <v>780.98850831194909</v>
      </c>
    </row>
    <row r="21" spans="1:9" ht="15.75" thickBot="1" x14ac:dyDescent="0.3">
      <c r="A21" s="187"/>
      <c r="B21" s="39" t="s">
        <v>20</v>
      </c>
      <c r="C21" s="40">
        <f>C20/C7/12*1000</f>
        <v>993.24024822695037</v>
      </c>
      <c r="D21" s="40">
        <f t="shared" ref="D21:F21" si="4">D20/D7/12*1000</f>
        <v>7995.9971910112372</v>
      </c>
      <c r="E21" s="40">
        <f t="shared" si="4"/>
        <v>8000</v>
      </c>
      <c r="F21" s="40">
        <f t="shared" si="4"/>
        <v>8204.4069385841558</v>
      </c>
      <c r="G21" s="23">
        <f t="shared" si="2"/>
        <v>102.55508673230193</v>
      </c>
      <c r="H21" s="24">
        <f t="shared" si="0"/>
        <v>102.60642597282555</v>
      </c>
      <c r="I21" s="41">
        <f t="shared" si="1"/>
        <v>826.02441385455109</v>
      </c>
    </row>
    <row r="22" spans="1:9" ht="26.25" x14ac:dyDescent="0.25">
      <c r="A22" s="185">
        <v>5</v>
      </c>
      <c r="B22" s="42" t="s">
        <v>21</v>
      </c>
      <c r="C22" s="6"/>
      <c r="D22" s="103">
        <v>63</v>
      </c>
      <c r="E22" s="103">
        <v>63</v>
      </c>
      <c r="F22" s="103">
        <v>63</v>
      </c>
      <c r="G22" s="9">
        <f t="shared" si="2"/>
        <v>100</v>
      </c>
      <c r="H22" s="10">
        <f t="shared" si="0"/>
        <v>100</v>
      </c>
      <c r="I22" s="43" t="e">
        <f t="shared" si="1"/>
        <v>#DIV/0!</v>
      </c>
    </row>
    <row r="23" spans="1:9" ht="27" thickBot="1" x14ac:dyDescent="0.3">
      <c r="A23" s="187"/>
      <c r="B23" s="44" t="s">
        <v>22</v>
      </c>
      <c r="C23" s="37">
        <f>C22/C7*100</f>
        <v>0</v>
      </c>
      <c r="D23" s="37">
        <f>D22/D7*100</f>
        <v>8.8483146067415728</v>
      </c>
      <c r="E23" s="37">
        <f>E22/E7*100</f>
        <v>8.7988826815642458</v>
      </c>
      <c r="F23" s="45">
        <f>F22/F7*100</f>
        <v>8.8607594936708853</v>
      </c>
      <c r="G23" s="23">
        <f t="shared" si="2"/>
        <v>100.70323488045005</v>
      </c>
      <c r="H23" s="24">
        <f t="shared" si="0"/>
        <v>100.14064697609</v>
      </c>
      <c r="I23" s="41" t="e">
        <f t="shared" si="1"/>
        <v>#DIV/0!</v>
      </c>
    </row>
    <row r="24" spans="1:9" ht="26.25" x14ac:dyDescent="0.25">
      <c r="A24" s="200">
        <v>6</v>
      </c>
      <c r="B24" s="101" t="s">
        <v>23</v>
      </c>
      <c r="C24" s="38"/>
      <c r="D24" s="7"/>
      <c r="E24" s="7"/>
      <c r="F24" s="38"/>
      <c r="G24" s="9"/>
      <c r="H24" s="10"/>
      <c r="I24" s="43"/>
    </row>
    <row r="25" spans="1:9" x14ac:dyDescent="0.25">
      <c r="A25" s="201"/>
      <c r="B25" s="48" t="s">
        <v>24</v>
      </c>
      <c r="C25" s="13">
        <v>15</v>
      </c>
      <c r="D25" s="13">
        <v>42.1</v>
      </c>
      <c r="E25" s="13">
        <v>42.1</v>
      </c>
      <c r="F25" s="13">
        <v>42.1</v>
      </c>
      <c r="G25" s="15">
        <f t="shared" si="2"/>
        <v>100</v>
      </c>
      <c r="H25" s="16">
        <f t="shared" si="0"/>
        <v>100</v>
      </c>
      <c r="I25" s="50">
        <f t="shared" si="1"/>
        <v>280.66666666666669</v>
      </c>
    </row>
    <row r="26" spans="1:9" x14ac:dyDescent="0.25">
      <c r="A26" s="201"/>
      <c r="B26" s="12" t="s">
        <v>25</v>
      </c>
      <c r="C26" s="13"/>
      <c r="D26" s="14"/>
      <c r="E26" s="14"/>
      <c r="F26" s="49"/>
      <c r="G26" s="15" t="e">
        <f t="shared" si="2"/>
        <v>#DIV/0!</v>
      </c>
      <c r="H26" s="16" t="e">
        <f t="shared" si="0"/>
        <v>#DIV/0!</v>
      </c>
      <c r="I26" s="50" t="e">
        <f t="shared" si="1"/>
        <v>#DIV/0!</v>
      </c>
    </row>
    <row r="27" spans="1:9" x14ac:dyDescent="0.25">
      <c r="A27" s="201"/>
      <c r="B27" s="12" t="s">
        <v>26</v>
      </c>
      <c r="C27" s="13"/>
      <c r="D27" s="14"/>
      <c r="E27" s="14"/>
      <c r="F27" s="13"/>
      <c r="G27" s="15" t="e">
        <f>F27/E27*100</f>
        <v>#DIV/0!</v>
      </c>
      <c r="H27" s="16" t="e">
        <f>F27/D27*100</f>
        <v>#DIV/0!</v>
      </c>
      <c r="I27" s="50" t="e">
        <f>F27/C27*100</f>
        <v>#DIV/0!</v>
      </c>
    </row>
    <row r="28" spans="1:9" x14ac:dyDescent="0.25">
      <c r="A28" s="201"/>
      <c r="B28" s="12" t="s">
        <v>27</v>
      </c>
      <c r="C28" s="13"/>
      <c r="D28" s="14"/>
      <c r="E28" s="14"/>
      <c r="F28" s="13"/>
      <c r="G28" s="15" t="e">
        <f t="shared" si="2"/>
        <v>#DIV/0!</v>
      </c>
      <c r="H28" s="16" t="e">
        <f t="shared" si="0"/>
        <v>#DIV/0!</v>
      </c>
      <c r="I28" s="50" t="e">
        <f t="shared" si="1"/>
        <v>#DIV/0!</v>
      </c>
    </row>
    <row r="29" spans="1:9" x14ac:dyDescent="0.25">
      <c r="A29" s="201"/>
      <c r="B29" s="12" t="s">
        <v>28</v>
      </c>
      <c r="C29" s="13"/>
      <c r="D29" s="14"/>
      <c r="E29" s="14"/>
      <c r="F29" s="49"/>
      <c r="G29" s="15" t="e">
        <f t="shared" si="2"/>
        <v>#DIV/0!</v>
      </c>
      <c r="H29" s="16" t="e">
        <f t="shared" si="0"/>
        <v>#DIV/0!</v>
      </c>
      <c r="I29" s="50" t="e">
        <f t="shared" si="1"/>
        <v>#DIV/0!</v>
      </c>
    </row>
    <row r="30" spans="1:9" x14ac:dyDescent="0.25">
      <c r="A30" s="201"/>
      <c r="B30" s="12" t="s">
        <v>29</v>
      </c>
      <c r="C30" s="13"/>
      <c r="D30" s="14"/>
      <c r="E30" s="14"/>
      <c r="F30" s="51"/>
      <c r="G30" s="15" t="e">
        <f t="shared" si="2"/>
        <v>#DIV/0!</v>
      </c>
      <c r="H30" s="16" t="e">
        <f t="shared" si="0"/>
        <v>#DIV/0!</v>
      </c>
      <c r="I30" s="50" t="e">
        <f t="shared" si="1"/>
        <v>#DIV/0!</v>
      </c>
    </row>
    <row r="31" spans="1:9" x14ac:dyDescent="0.25">
      <c r="A31" s="201"/>
      <c r="B31" s="52" t="s">
        <v>30</v>
      </c>
      <c r="C31" s="13"/>
      <c r="D31" s="14"/>
      <c r="E31" s="14"/>
      <c r="F31" s="13"/>
      <c r="G31" s="15" t="e">
        <f t="shared" si="2"/>
        <v>#DIV/0!</v>
      </c>
      <c r="H31" s="16" t="e">
        <f t="shared" si="0"/>
        <v>#DIV/0!</v>
      </c>
      <c r="I31" s="50" t="e">
        <f t="shared" si="1"/>
        <v>#DIV/0!</v>
      </c>
    </row>
    <row r="32" spans="1:9" x14ac:dyDescent="0.25">
      <c r="A32" s="201"/>
      <c r="B32" s="12" t="s">
        <v>31</v>
      </c>
      <c r="C32" s="13"/>
      <c r="D32" s="14"/>
      <c r="E32" s="14"/>
      <c r="F32" s="13"/>
      <c r="G32" s="15" t="e">
        <f>F32/E32*100</f>
        <v>#DIV/0!</v>
      </c>
      <c r="H32" s="16" t="e">
        <f>F32/D32*100</f>
        <v>#DIV/0!</v>
      </c>
      <c r="I32" s="50" t="e">
        <f>F32/C32*100</f>
        <v>#DIV/0!</v>
      </c>
    </row>
    <row r="33" spans="1:9" x14ac:dyDescent="0.25">
      <c r="A33" s="201"/>
      <c r="B33" s="12" t="s">
        <v>32</v>
      </c>
      <c r="C33" s="13"/>
      <c r="D33" s="14"/>
      <c r="E33" s="14"/>
      <c r="F33" s="13"/>
      <c r="G33" s="15" t="e">
        <f t="shared" si="2"/>
        <v>#DIV/0!</v>
      </c>
      <c r="H33" s="16" t="e">
        <f t="shared" si="0"/>
        <v>#DIV/0!</v>
      </c>
      <c r="I33" s="50" t="e">
        <f t="shared" si="1"/>
        <v>#DIV/0!</v>
      </c>
    </row>
    <row r="34" spans="1:9" x14ac:dyDescent="0.25">
      <c r="A34" s="201"/>
      <c r="B34" s="12" t="s">
        <v>33</v>
      </c>
      <c r="C34" s="13"/>
      <c r="D34" s="14"/>
      <c r="E34" s="14"/>
      <c r="F34" s="51"/>
      <c r="G34" s="15" t="e">
        <f t="shared" si="2"/>
        <v>#DIV/0!</v>
      </c>
      <c r="H34" s="16" t="e">
        <f t="shared" si="0"/>
        <v>#DIV/0!</v>
      </c>
      <c r="I34" s="50" t="e">
        <f t="shared" si="1"/>
        <v>#DIV/0!</v>
      </c>
    </row>
    <row r="35" spans="1:9" x14ac:dyDescent="0.25">
      <c r="A35" s="201"/>
      <c r="B35" s="53" t="s">
        <v>34</v>
      </c>
      <c r="C35" s="54">
        <f>SUM(C36:C47)</f>
        <v>135</v>
      </c>
      <c r="D35" s="54">
        <f>SUM(D36:D47)</f>
        <v>1183.4000000000001</v>
      </c>
      <c r="E35" s="54">
        <f>SUM(E36:E47)</f>
        <v>1500</v>
      </c>
      <c r="F35" s="54">
        <f>SUM(F36:F47)</f>
        <v>1684</v>
      </c>
      <c r="G35" s="15">
        <f t="shared" si="2"/>
        <v>112.26666666666667</v>
      </c>
      <c r="H35" s="16">
        <f t="shared" si="0"/>
        <v>142.30184214973804</v>
      </c>
      <c r="I35" s="50">
        <f t="shared" si="1"/>
        <v>1247.4074074074074</v>
      </c>
    </row>
    <row r="36" spans="1:9" x14ac:dyDescent="0.25">
      <c r="A36" s="201"/>
      <c r="B36" s="12" t="s">
        <v>35</v>
      </c>
      <c r="C36" s="13">
        <v>135</v>
      </c>
      <c r="D36" s="13">
        <v>1183.4000000000001</v>
      </c>
      <c r="E36" s="84">
        <v>1500</v>
      </c>
      <c r="F36" s="84">
        <v>1684</v>
      </c>
      <c r="G36" s="15">
        <f t="shared" si="2"/>
        <v>112.26666666666667</v>
      </c>
      <c r="H36" s="16">
        <f t="shared" si="0"/>
        <v>142.30184214973804</v>
      </c>
      <c r="I36" s="50">
        <f t="shared" si="1"/>
        <v>1247.4074074074074</v>
      </c>
    </row>
    <row r="37" spans="1:9" x14ac:dyDescent="0.25">
      <c r="A37" s="201"/>
      <c r="B37" s="12" t="s">
        <v>36</v>
      </c>
      <c r="C37" s="13"/>
      <c r="D37" s="13"/>
      <c r="E37" s="13"/>
      <c r="F37" s="49"/>
      <c r="G37" s="15" t="e">
        <f t="shared" si="2"/>
        <v>#DIV/0!</v>
      </c>
      <c r="H37" s="16" t="e">
        <f t="shared" si="0"/>
        <v>#DIV/0!</v>
      </c>
      <c r="I37" s="50" t="e">
        <f t="shared" si="1"/>
        <v>#DIV/0!</v>
      </c>
    </row>
    <row r="38" spans="1:9" x14ac:dyDescent="0.25">
      <c r="A38" s="201"/>
      <c r="B38" s="12" t="s">
        <v>37</v>
      </c>
      <c r="C38" s="13"/>
      <c r="D38" s="13"/>
      <c r="E38" s="13"/>
      <c r="F38" s="13"/>
      <c r="G38" s="15" t="e">
        <f t="shared" si="2"/>
        <v>#DIV/0!</v>
      </c>
      <c r="H38" s="16" t="e">
        <f t="shared" si="0"/>
        <v>#DIV/0!</v>
      </c>
      <c r="I38" s="50" t="e">
        <f t="shared" si="1"/>
        <v>#DIV/0!</v>
      </c>
    </row>
    <row r="39" spans="1:9" x14ac:dyDescent="0.25">
      <c r="A39" s="201"/>
      <c r="B39" s="12" t="s">
        <v>38</v>
      </c>
      <c r="C39" s="13"/>
      <c r="D39" s="13"/>
      <c r="E39" s="13"/>
      <c r="F39" s="13"/>
      <c r="G39" s="15" t="e">
        <f t="shared" si="2"/>
        <v>#DIV/0!</v>
      </c>
      <c r="H39" s="16" t="e">
        <f t="shared" si="0"/>
        <v>#DIV/0!</v>
      </c>
      <c r="I39" s="50" t="e">
        <f t="shared" si="1"/>
        <v>#DIV/0!</v>
      </c>
    </row>
    <row r="40" spans="1:9" x14ac:dyDescent="0.25">
      <c r="A40" s="201"/>
      <c r="B40" s="12" t="s">
        <v>39</v>
      </c>
      <c r="C40" s="13"/>
      <c r="D40" s="13"/>
      <c r="E40" s="13"/>
      <c r="F40" s="49"/>
      <c r="G40" s="15" t="e">
        <f t="shared" si="2"/>
        <v>#DIV/0!</v>
      </c>
      <c r="H40" s="16" t="e">
        <f t="shared" si="0"/>
        <v>#DIV/0!</v>
      </c>
      <c r="I40" s="50" t="e">
        <f t="shared" si="1"/>
        <v>#DIV/0!</v>
      </c>
    </row>
    <row r="41" spans="1:9" x14ac:dyDescent="0.25">
      <c r="A41" s="201"/>
      <c r="B41" s="12" t="s">
        <v>38</v>
      </c>
      <c r="C41" s="13"/>
      <c r="D41" s="13"/>
      <c r="E41" s="13"/>
      <c r="F41" s="13"/>
      <c r="G41" s="15"/>
      <c r="H41" s="16"/>
      <c r="I41" s="50"/>
    </row>
    <row r="42" spans="1:9" x14ac:dyDescent="0.25">
      <c r="A42" s="201"/>
      <c r="B42" s="12" t="s">
        <v>40</v>
      </c>
      <c r="C42" s="13"/>
      <c r="D42" s="13"/>
      <c r="E42" s="13"/>
      <c r="F42" s="13"/>
      <c r="G42" s="15" t="e">
        <f t="shared" si="2"/>
        <v>#DIV/0!</v>
      </c>
      <c r="H42" s="16" t="e">
        <f t="shared" si="0"/>
        <v>#DIV/0!</v>
      </c>
      <c r="I42" s="50" t="e">
        <f t="shared" si="1"/>
        <v>#DIV/0!</v>
      </c>
    </row>
    <row r="43" spans="1:9" x14ac:dyDescent="0.25">
      <c r="A43" s="201"/>
      <c r="B43" s="12" t="s">
        <v>41</v>
      </c>
      <c r="C43" s="13"/>
      <c r="D43" s="13"/>
      <c r="E43" s="13"/>
      <c r="F43" s="49"/>
      <c r="G43" s="15" t="e">
        <f>F43/E43*100</f>
        <v>#DIV/0!</v>
      </c>
      <c r="H43" s="16" t="e">
        <f>F43/D43*100</f>
        <v>#DIV/0!</v>
      </c>
      <c r="I43" s="50" t="e">
        <f>F43/C43*100</f>
        <v>#DIV/0!</v>
      </c>
    </row>
    <row r="44" spans="1:9" x14ac:dyDescent="0.25">
      <c r="A44" s="201"/>
      <c r="B44" s="12" t="s">
        <v>42</v>
      </c>
      <c r="C44" s="13"/>
      <c r="D44" s="13"/>
      <c r="E44" s="13"/>
      <c r="F44" s="13"/>
      <c r="G44" s="15" t="e">
        <f>F44/E44*100</f>
        <v>#DIV/0!</v>
      </c>
      <c r="H44" s="16" t="e">
        <f>F44/D44*100</f>
        <v>#DIV/0!</v>
      </c>
      <c r="I44" s="50" t="e">
        <f>F44/C44*100</f>
        <v>#DIV/0!</v>
      </c>
    </row>
    <row r="45" spans="1:9" x14ac:dyDescent="0.25">
      <c r="A45" s="201"/>
      <c r="B45" s="12" t="s">
        <v>43</v>
      </c>
      <c r="C45" s="13"/>
      <c r="D45" s="13"/>
      <c r="E45" s="13"/>
      <c r="F45" s="49"/>
      <c r="G45" s="15" t="e">
        <f>F45/E45*100</f>
        <v>#DIV/0!</v>
      </c>
      <c r="H45" s="16" t="e">
        <f>F45/D45*100</f>
        <v>#DIV/0!</v>
      </c>
      <c r="I45" s="50" t="e">
        <f>F45/C45*100</f>
        <v>#DIV/0!</v>
      </c>
    </row>
    <row r="46" spans="1:9" x14ac:dyDescent="0.25">
      <c r="A46" s="201"/>
      <c r="B46" s="12" t="s">
        <v>44</v>
      </c>
      <c r="C46" s="13"/>
      <c r="D46" s="13"/>
      <c r="E46" s="13"/>
      <c r="F46" s="13"/>
      <c r="G46" s="15" t="e">
        <f t="shared" si="2"/>
        <v>#DIV/0!</v>
      </c>
      <c r="H46" s="16" t="e">
        <f t="shared" si="0"/>
        <v>#DIV/0!</v>
      </c>
      <c r="I46" s="50" t="e">
        <f t="shared" si="1"/>
        <v>#DIV/0!</v>
      </c>
    </row>
    <row r="47" spans="1:9" x14ac:dyDescent="0.25">
      <c r="A47" s="201"/>
      <c r="B47" s="12" t="s">
        <v>45</v>
      </c>
      <c r="C47" s="13"/>
      <c r="D47" s="13"/>
      <c r="E47" s="13"/>
      <c r="F47" s="49"/>
      <c r="G47" s="15" t="e">
        <f t="shared" si="2"/>
        <v>#DIV/0!</v>
      </c>
      <c r="H47" s="16" t="e">
        <f t="shared" si="0"/>
        <v>#DIV/0!</v>
      </c>
      <c r="I47" s="50" t="e">
        <f t="shared" si="1"/>
        <v>#DIV/0!</v>
      </c>
    </row>
    <row r="48" spans="1:9" ht="26.25" x14ac:dyDescent="0.25">
      <c r="A48" s="201"/>
      <c r="B48" s="29" t="s">
        <v>46</v>
      </c>
      <c r="C48" s="54">
        <f>SUM(C49:C51)</f>
        <v>7868</v>
      </c>
      <c r="D48" s="54">
        <f>SUM(D49:D51)</f>
        <v>13550.74</v>
      </c>
      <c r="E48" s="54">
        <f>SUM(E49:E51)</f>
        <v>13600</v>
      </c>
      <c r="F48" s="54">
        <f>SUM(F49:F51)</f>
        <v>10250</v>
      </c>
      <c r="G48" s="15">
        <f t="shared" si="2"/>
        <v>75.367647058823522</v>
      </c>
      <c r="H48" s="16">
        <f t="shared" si="0"/>
        <v>75.641625475804275</v>
      </c>
      <c r="I48" s="50">
        <f t="shared" si="1"/>
        <v>130.2745297407219</v>
      </c>
    </row>
    <row r="49" spans="1:9" x14ac:dyDescent="0.25">
      <c r="A49" s="201"/>
      <c r="B49" s="12" t="s">
        <v>122</v>
      </c>
      <c r="C49" s="13"/>
      <c r="D49" s="13">
        <v>0</v>
      </c>
      <c r="E49" s="13">
        <v>0</v>
      </c>
      <c r="F49" s="54">
        <v>0</v>
      </c>
      <c r="G49" s="15" t="e">
        <f t="shared" si="2"/>
        <v>#DIV/0!</v>
      </c>
      <c r="H49" s="16" t="e">
        <f t="shared" si="0"/>
        <v>#DIV/0!</v>
      </c>
      <c r="I49" s="50" t="e">
        <f t="shared" si="1"/>
        <v>#DIV/0!</v>
      </c>
    </row>
    <row r="50" spans="1:9" x14ac:dyDescent="0.25">
      <c r="A50" s="201"/>
      <c r="B50" s="12" t="s">
        <v>47</v>
      </c>
      <c r="C50" s="13"/>
      <c r="D50" s="13">
        <v>286.54999999999995</v>
      </c>
      <c r="E50" s="13">
        <v>300</v>
      </c>
      <c r="F50" s="119">
        <v>250</v>
      </c>
      <c r="G50" s="15">
        <f t="shared" si="2"/>
        <v>83.333333333333343</v>
      </c>
      <c r="H50" s="16">
        <f t="shared" si="0"/>
        <v>87.244808933868441</v>
      </c>
      <c r="I50" s="50" t="e">
        <f t="shared" si="1"/>
        <v>#DIV/0!</v>
      </c>
    </row>
    <row r="51" spans="1:9" x14ac:dyDescent="0.25">
      <c r="A51" s="201"/>
      <c r="B51" s="12" t="s">
        <v>48</v>
      </c>
      <c r="C51" s="13">
        <v>7868</v>
      </c>
      <c r="D51" s="13">
        <v>13264.19</v>
      </c>
      <c r="E51" s="13">
        <v>13300</v>
      </c>
      <c r="F51" s="119">
        <v>10000</v>
      </c>
      <c r="G51" s="15">
        <f t="shared" si="2"/>
        <v>75.187969924812023</v>
      </c>
      <c r="H51" s="16">
        <f t="shared" si="0"/>
        <v>75.390958663891269</v>
      </c>
      <c r="I51" s="50">
        <f t="shared" si="1"/>
        <v>127.09710218607016</v>
      </c>
    </row>
    <row r="52" spans="1:9" x14ac:dyDescent="0.25">
      <c r="A52" s="201"/>
      <c r="B52" s="57" t="s">
        <v>49</v>
      </c>
      <c r="C52" s="54">
        <f>C48+C35</f>
        <v>8003</v>
      </c>
      <c r="D52" s="54">
        <f>D48+D35</f>
        <v>14734.14</v>
      </c>
      <c r="E52" s="54">
        <f>E48+E35</f>
        <v>15100</v>
      </c>
      <c r="F52" s="58">
        <f>F48+F35</f>
        <v>11934</v>
      </c>
      <c r="G52" s="15">
        <f t="shared" si="2"/>
        <v>79.033112582781456</v>
      </c>
      <c r="H52" s="16">
        <f t="shared" si="0"/>
        <v>80.995565401170339</v>
      </c>
      <c r="I52" s="50">
        <f t="shared" si="1"/>
        <v>149.11908034487067</v>
      </c>
    </row>
    <row r="53" spans="1:9" x14ac:dyDescent="0.25">
      <c r="A53" s="201"/>
      <c r="B53" s="53" t="s">
        <v>20</v>
      </c>
      <c r="C53" s="59">
        <f>C52/C7/12*1000</f>
        <v>886.85726950354615</v>
      </c>
      <c r="D53" s="59">
        <f t="shared" ref="D53:F53" si="5">D52/D7/12*1000</f>
        <v>1724.5014044943821</v>
      </c>
      <c r="E53" s="59">
        <f t="shared" si="5"/>
        <v>1757.4487895716945</v>
      </c>
      <c r="F53" s="59">
        <f t="shared" si="5"/>
        <v>1398.7341772151899</v>
      </c>
      <c r="G53" s="15">
        <f t="shared" si="2"/>
        <v>79.588900997568956</v>
      </c>
      <c r="H53" s="16">
        <f t="shared" si="0"/>
        <v>81.1094832146741</v>
      </c>
      <c r="I53" s="50">
        <f t="shared" si="1"/>
        <v>157.71807091328094</v>
      </c>
    </row>
    <row r="54" spans="1:9" x14ac:dyDescent="0.25">
      <c r="A54" s="201"/>
      <c r="B54" s="18" t="s">
        <v>50</v>
      </c>
      <c r="C54" s="60"/>
      <c r="D54" s="60">
        <v>5457.3</v>
      </c>
      <c r="E54" s="60">
        <v>5500</v>
      </c>
      <c r="F54" s="61">
        <v>4500</v>
      </c>
      <c r="G54" s="15">
        <f>F54/E54*100</f>
        <v>81.818181818181827</v>
      </c>
      <c r="H54" s="16">
        <f>F54/D54*100</f>
        <v>82.458358528942881</v>
      </c>
      <c r="I54" s="50" t="e">
        <f>F54/C54*100</f>
        <v>#DIV/0!</v>
      </c>
    </row>
    <row r="55" spans="1:9" ht="15.75" thickBot="1" x14ac:dyDescent="0.3">
      <c r="A55" s="202"/>
      <c r="B55" s="62" t="s">
        <v>51</v>
      </c>
      <c r="C55" s="63"/>
      <c r="D55" s="63">
        <v>5590.74</v>
      </c>
      <c r="E55" s="63">
        <v>5600</v>
      </c>
      <c r="F55" s="64">
        <v>4800</v>
      </c>
      <c r="G55" s="23">
        <f>F55/E55*100</f>
        <v>85.714285714285708</v>
      </c>
      <c r="H55" s="24">
        <f>F55/D55*100</f>
        <v>85.856255164790355</v>
      </c>
      <c r="I55" s="41" t="e">
        <f>F55/C55*100</f>
        <v>#DIV/0!</v>
      </c>
    </row>
    <row r="56" spans="1:9" ht="26.25" x14ac:dyDescent="0.25">
      <c r="A56" s="185">
        <v>7</v>
      </c>
      <c r="B56" s="65" t="s">
        <v>52</v>
      </c>
      <c r="C56" s="66">
        <f>C52/C57</f>
        <v>121.25757575757575</v>
      </c>
      <c r="D56" s="66">
        <f>D52/D57</f>
        <v>207.52309859154929</v>
      </c>
      <c r="E56" s="66">
        <f>E52/E57</f>
        <v>212.67605633802816</v>
      </c>
      <c r="F56" s="67">
        <f>F52/F57</f>
        <v>168.08450704225353</v>
      </c>
      <c r="G56" s="9">
        <f t="shared" si="2"/>
        <v>79.033112582781456</v>
      </c>
      <c r="H56" s="10">
        <f t="shared" si="0"/>
        <v>80.995565401170353</v>
      </c>
      <c r="I56" s="43">
        <f t="shared" si="1"/>
        <v>138.61773665861219</v>
      </c>
    </row>
    <row r="57" spans="1:9" ht="27" thickBot="1" x14ac:dyDescent="0.3">
      <c r="A57" s="187"/>
      <c r="B57" s="68" t="s">
        <v>53</v>
      </c>
      <c r="C57" s="21">
        <v>66</v>
      </c>
      <c r="D57" s="87">
        <v>71</v>
      </c>
      <c r="E57" s="87">
        <v>71</v>
      </c>
      <c r="F57" s="87">
        <v>71</v>
      </c>
      <c r="G57" s="23">
        <f t="shared" si="2"/>
        <v>100</v>
      </c>
      <c r="H57" s="24">
        <f t="shared" si="0"/>
        <v>100</v>
      </c>
      <c r="I57" s="41">
        <f t="shared" si="1"/>
        <v>107.57575757575756</v>
      </c>
    </row>
    <row r="58" spans="1:9" x14ac:dyDescent="0.25">
      <c r="A58" s="185">
        <v>8</v>
      </c>
      <c r="B58" s="69" t="s">
        <v>54</v>
      </c>
      <c r="C58" s="6">
        <v>4688</v>
      </c>
      <c r="D58" s="38">
        <v>14240</v>
      </c>
      <c r="E58" s="6">
        <v>14300</v>
      </c>
      <c r="F58" s="6">
        <v>14300</v>
      </c>
      <c r="G58" s="9">
        <f t="shared" si="2"/>
        <v>100</v>
      </c>
      <c r="H58" s="10">
        <f t="shared" si="0"/>
        <v>100.42134831460675</v>
      </c>
      <c r="I58" s="43">
        <f t="shared" si="1"/>
        <v>305.03412969283278</v>
      </c>
    </row>
    <row r="59" spans="1:9" ht="15.75" thickBot="1" x14ac:dyDescent="0.3">
      <c r="A59" s="187"/>
      <c r="B59" s="39" t="s">
        <v>20</v>
      </c>
      <c r="C59" s="37">
        <f>C58/C7/12*1000</f>
        <v>519.50354609929082</v>
      </c>
      <c r="D59" s="37">
        <f t="shared" ref="D59:F59" si="6">D58/D7/12*1000</f>
        <v>1666.6666666666667</v>
      </c>
      <c r="E59" s="37">
        <f t="shared" si="6"/>
        <v>1664.3389199255123</v>
      </c>
      <c r="F59" s="37">
        <f t="shared" si="6"/>
        <v>1676.0431317393343</v>
      </c>
      <c r="G59" s="23">
        <f t="shared" si="2"/>
        <v>100.70323488045005</v>
      </c>
      <c r="H59" s="24">
        <f t="shared" si="0"/>
        <v>100.56258790436006</v>
      </c>
      <c r="I59" s="41">
        <f t="shared" si="1"/>
        <v>322.62400215050661</v>
      </c>
    </row>
    <row r="60" spans="1:9" x14ac:dyDescent="0.25">
      <c r="A60" s="185">
        <v>9</v>
      </c>
      <c r="B60" s="70" t="s">
        <v>55</v>
      </c>
      <c r="C60" s="47">
        <f>C62+C70+C71+C72+C73+C76+C77+C78+C79+C80+C81+C82</f>
        <v>530.29999999999995</v>
      </c>
      <c r="D60" s="47">
        <f>D62+D70+D71+D72+D73+D76+D77+D78+D79+D80+D81+D82</f>
        <v>3861.6</v>
      </c>
      <c r="E60" s="47">
        <f>E62+E70+E71+E72+E73+E76+E77+E78+E79+E80+E81+E82</f>
        <v>3838.7</v>
      </c>
      <c r="F60" s="71">
        <f>F62+F70+F71+F72+F73+F76+F77+F78+F79+F80+F81+F82</f>
        <v>3932</v>
      </c>
      <c r="G60" s="9">
        <f t="shared" si="2"/>
        <v>102.43051032901764</v>
      </c>
      <c r="H60" s="10">
        <f t="shared" si="0"/>
        <v>101.82307851667703</v>
      </c>
      <c r="I60" s="43">
        <f t="shared" si="1"/>
        <v>741.46709409768062</v>
      </c>
    </row>
    <row r="61" spans="1:9" x14ac:dyDescent="0.25">
      <c r="A61" s="186"/>
      <c r="B61" s="53" t="s">
        <v>20</v>
      </c>
      <c r="C61" s="59">
        <f>C60/C7*1000/12</f>
        <v>58.765514184397155</v>
      </c>
      <c r="D61" s="59">
        <f t="shared" ref="D61:F61" si="7">D60/D7*1000/12</f>
        <v>451.96629213483146</v>
      </c>
      <c r="E61" s="59">
        <f t="shared" si="7"/>
        <v>446.77607076350091</v>
      </c>
      <c r="F61" s="59">
        <f t="shared" si="7"/>
        <v>460.85325832161271</v>
      </c>
      <c r="G61" s="15">
        <f t="shared" si="2"/>
        <v>103.1508374058743</v>
      </c>
      <c r="H61" s="16">
        <f t="shared" si="0"/>
        <v>101.96628959757248</v>
      </c>
      <c r="I61" s="50">
        <f t="shared" si="1"/>
        <v>784.22398700626695</v>
      </c>
    </row>
    <row r="62" spans="1:9" x14ac:dyDescent="0.25">
      <c r="A62" s="186"/>
      <c r="B62" s="53" t="s">
        <v>56</v>
      </c>
      <c r="C62" s="54">
        <f>SUM(C63:C69)</f>
        <v>0</v>
      </c>
      <c r="D62" s="54">
        <f>SUM(D63:D69)</f>
        <v>0</v>
      </c>
      <c r="E62" s="54">
        <f>SUM(E63:E69)</f>
        <v>0</v>
      </c>
      <c r="F62" s="54">
        <f>SUM(F63:F69)</f>
        <v>0</v>
      </c>
      <c r="G62" s="15" t="e">
        <f t="shared" si="2"/>
        <v>#DIV/0!</v>
      </c>
      <c r="H62" s="16" t="e">
        <f t="shared" si="0"/>
        <v>#DIV/0!</v>
      </c>
      <c r="I62" s="50" t="e">
        <f t="shared" si="1"/>
        <v>#DIV/0!</v>
      </c>
    </row>
    <row r="63" spans="1:9" x14ac:dyDescent="0.25">
      <c r="A63" s="186"/>
      <c r="B63" s="12" t="s">
        <v>57</v>
      </c>
      <c r="C63" s="13"/>
      <c r="D63" s="13"/>
      <c r="E63" s="13"/>
      <c r="F63" s="13"/>
      <c r="G63" s="15" t="e">
        <f t="shared" si="2"/>
        <v>#DIV/0!</v>
      </c>
      <c r="H63" s="16" t="e">
        <f t="shared" si="0"/>
        <v>#DIV/0!</v>
      </c>
      <c r="I63" s="50" t="e">
        <f t="shared" si="1"/>
        <v>#DIV/0!</v>
      </c>
    </row>
    <row r="64" spans="1:9" x14ac:dyDescent="0.25">
      <c r="A64" s="186"/>
      <c r="B64" s="12" t="s">
        <v>58</v>
      </c>
      <c r="C64" s="13"/>
      <c r="D64" s="13"/>
      <c r="E64" s="13"/>
      <c r="F64" s="13"/>
      <c r="G64" s="15" t="e">
        <f t="shared" si="2"/>
        <v>#DIV/0!</v>
      </c>
      <c r="H64" s="16" t="e">
        <f t="shared" si="0"/>
        <v>#DIV/0!</v>
      </c>
      <c r="I64" s="50" t="e">
        <f t="shared" si="1"/>
        <v>#DIV/0!</v>
      </c>
    </row>
    <row r="65" spans="1:9" x14ac:dyDescent="0.25">
      <c r="A65" s="186"/>
      <c r="B65" s="12" t="s">
        <v>59</v>
      </c>
      <c r="C65" s="13"/>
      <c r="D65" s="13"/>
      <c r="E65" s="13"/>
      <c r="F65" s="13"/>
      <c r="G65" s="15" t="e">
        <f t="shared" si="2"/>
        <v>#DIV/0!</v>
      </c>
      <c r="H65" s="16" t="e">
        <f t="shared" si="0"/>
        <v>#DIV/0!</v>
      </c>
      <c r="I65" s="50" t="e">
        <f t="shared" si="1"/>
        <v>#DIV/0!</v>
      </c>
    </row>
    <row r="66" spans="1:9" x14ac:dyDescent="0.25">
      <c r="A66" s="186"/>
      <c r="B66" s="12" t="s">
        <v>60</v>
      </c>
      <c r="C66" s="13"/>
      <c r="D66" s="13"/>
      <c r="E66" s="13"/>
      <c r="F66" s="13"/>
      <c r="G66" s="15" t="e">
        <f t="shared" si="2"/>
        <v>#DIV/0!</v>
      </c>
      <c r="H66" s="16" t="e">
        <f t="shared" si="0"/>
        <v>#DIV/0!</v>
      </c>
      <c r="I66" s="50" t="e">
        <f t="shared" si="1"/>
        <v>#DIV/0!</v>
      </c>
    </row>
    <row r="67" spans="1:9" x14ac:dyDescent="0.25">
      <c r="A67" s="186"/>
      <c r="B67" s="12" t="s">
        <v>61</v>
      </c>
      <c r="C67" s="13"/>
      <c r="D67" s="13"/>
      <c r="E67" s="13"/>
      <c r="F67" s="13"/>
      <c r="G67" s="15" t="e">
        <f t="shared" si="2"/>
        <v>#DIV/0!</v>
      </c>
      <c r="H67" s="16" t="e">
        <f t="shared" si="0"/>
        <v>#DIV/0!</v>
      </c>
      <c r="I67" s="50" t="e">
        <f t="shared" si="1"/>
        <v>#DIV/0!</v>
      </c>
    </row>
    <row r="68" spans="1:9" x14ac:dyDescent="0.25">
      <c r="A68" s="186"/>
      <c r="B68" s="12" t="s">
        <v>62</v>
      </c>
      <c r="C68" s="13"/>
      <c r="D68" s="13"/>
      <c r="E68" s="13"/>
      <c r="F68" s="13"/>
      <c r="G68" s="15" t="e">
        <f t="shared" si="2"/>
        <v>#DIV/0!</v>
      </c>
      <c r="H68" s="16" t="e">
        <f t="shared" si="0"/>
        <v>#DIV/0!</v>
      </c>
      <c r="I68" s="50" t="e">
        <f t="shared" si="1"/>
        <v>#DIV/0!</v>
      </c>
    </row>
    <row r="69" spans="1:9" x14ac:dyDescent="0.25">
      <c r="A69" s="186"/>
      <c r="B69" s="12" t="s">
        <v>63</v>
      </c>
      <c r="C69" s="13"/>
      <c r="D69" s="13"/>
      <c r="E69" s="13"/>
      <c r="F69" s="13"/>
      <c r="G69" s="15" t="e">
        <f t="shared" si="2"/>
        <v>#DIV/0!</v>
      </c>
      <c r="H69" s="16" t="e">
        <f t="shared" si="0"/>
        <v>#DIV/0!</v>
      </c>
      <c r="I69" s="50" t="e">
        <f t="shared" si="1"/>
        <v>#DIV/0!</v>
      </c>
    </row>
    <row r="70" spans="1:9" x14ac:dyDescent="0.25">
      <c r="A70" s="186"/>
      <c r="B70" s="12" t="s">
        <v>64</v>
      </c>
      <c r="C70" s="13"/>
      <c r="D70" s="13"/>
      <c r="E70" s="13"/>
      <c r="F70" s="13"/>
      <c r="G70" s="15" t="e">
        <f t="shared" si="2"/>
        <v>#DIV/0!</v>
      </c>
      <c r="H70" s="16" t="e">
        <f t="shared" si="0"/>
        <v>#DIV/0!</v>
      </c>
      <c r="I70" s="50" t="e">
        <f t="shared" si="1"/>
        <v>#DIV/0!</v>
      </c>
    </row>
    <row r="71" spans="1:9" x14ac:dyDescent="0.25">
      <c r="A71" s="186"/>
      <c r="B71" s="12" t="s">
        <v>65</v>
      </c>
      <c r="C71" s="13">
        <v>262</v>
      </c>
      <c r="D71" s="13">
        <v>866.7</v>
      </c>
      <c r="E71" s="13">
        <v>900</v>
      </c>
      <c r="F71" s="13">
        <v>950</v>
      </c>
      <c r="G71" s="15">
        <f t="shared" si="2"/>
        <v>105.55555555555556</v>
      </c>
      <c r="H71" s="16">
        <f t="shared" si="0"/>
        <v>109.61116880119994</v>
      </c>
      <c r="I71" s="50">
        <f t="shared" si="1"/>
        <v>362.59541984732823</v>
      </c>
    </row>
    <row r="72" spans="1:9" x14ac:dyDescent="0.25">
      <c r="A72" s="186"/>
      <c r="B72" s="12" t="s">
        <v>66</v>
      </c>
      <c r="C72" s="13"/>
      <c r="D72" s="14"/>
      <c r="E72" s="14"/>
      <c r="F72" s="72"/>
      <c r="G72" s="15" t="e">
        <f t="shared" si="2"/>
        <v>#DIV/0!</v>
      </c>
      <c r="H72" s="16" t="e">
        <f t="shared" si="0"/>
        <v>#DIV/0!</v>
      </c>
      <c r="I72" s="50" t="e">
        <f t="shared" si="1"/>
        <v>#DIV/0!</v>
      </c>
    </row>
    <row r="73" spans="1:9" x14ac:dyDescent="0.25">
      <c r="A73" s="186"/>
      <c r="B73" s="53" t="s">
        <v>67</v>
      </c>
      <c r="C73" s="54">
        <f>C74+C75</f>
        <v>67</v>
      </c>
      <c r="D73" s="54">
        <f>D74+D75</f>
        <v>2562</v>
      </c>
      <c r="E73" s="54">
        <f>E74+E75</f>
        <v>2562</v>
      </c>
      <c r="F73" s="58">
        <f>F74+F75</f>
        <v>2600</v>
      </c>
      <c r="G73" s="15">
        <f t="shared" si="2"/>
        <v>101.48321623731459</v>
      </c>
      <c r="H73" s="16">
        <f t="shared" si="0"/>
        <v>101.48321623731459</v>
      </c>
      <c r="I73" s="50">
        <f t="shared" si="1"/>
        <v>3880.5970149253731</v>
      </c>
    </row>
    <row r="74" spans="1:9" x14ac:dyDescent="0.25">
      <c r="A74" s="186"/>
      <c r="B74" s="12" t="s">
        <v>68</v>
      </c>
      <c r="C74" s="13">
        <v>11</v>
      </c>
      <c r="D74" s="13">
        <v>984</v>
      </c>
      <c r="E74" s="13">
        <v>984</v>
      </c>
      <c r="F74" s="13">
        <v>1000</v>
      </c>
      <c r="G74" s="15">
        <f t="shared" si="2"/>
        <v>101.62601626016261</v>
      </c>
      <c r="H74" s="16">
        <f t="shared" si="0"/>
        <v>101.62601626016261</v>
      </c>
      <c r="I74" s="50">
        <f t="shared" si="1"/>
        <v>9090.9090909090901</v>
      </c>
    </row>
    <row r="75" spans="1:9" x14ac:dyDescent="0.25">
      <c r="A75" s="186"/>
      <c r="B75" s="12" t="s">
        <v>69</v>
      </c>
      <c r="C75" s="13">
        <v>56</v>
      </c>
      <c r="D75" s="13">
        <v>1578</v>
      </c>
      <c r="E75" s="13">
        <v>1578</v>
      </c>
      <c r="F75" s="13">
        <v>1600</v>
      </c>
      <c r="G75" s="15">
        <f t="shared" si="2"/>
        <v>101.39416983523448</v>
      </c>
      <c r="H75" s="16">
        <f t="shared" si="0"/>
        <v>101.39416983523448</v>
      </c>
      <c r="I75" s="50">
        <f t="shared" si="1"/>
        <v>2857.1428571428573</v>
      </c>
    </row>
    <row r="76" spans="1:9" x14ac:dyDescent="0.25">
      <c r="A76" s="186"/>
      <c r="B76" s="12" t="s">
        <v>70</v>
      </c>
      <c r="C76" s="13"/>
      <c r="D76" s="13">
        <v>30.3</v>
      </c>
      <c r="E76" s="13">
        <v>31</v>
      </c>
      <c r="F76" s="13">
        <v>31.3</v>
      </c>
      <c r="G76" s="15">
        <f t="shared" si="2"/>
        <v>100.96774193548387</v>
      </c>
      <c r="H76" s="16">
        <f t="shared" si="0"/>
        <v>103.30033003300329</v>
      </c>
      <c r="I76" s="50" t="e">
        <f t="shared" si="1"/>
        <v>#DIV/0!</v>
      </c>
    </row>
    <row r="77" spans="1:9" x14ac:dyDescent="0.25">
      <c r="A77" s="186"/>
      <c r="B77" s="12" t="s">
        <v>71</v>
      </c>
      <c r="C77" s="13"/>
      <c r="D77" s="13">
        <v>0</v>
      </c>
      <c r="E77" s="14"/>
      <c r="F77" s="13"/>
      <c r="G77" s="15" t="e">
        <f t="shared" si="2"/>
        <v>#DIV/0!</v>
      </c>
      <c r="H77" s="16" t="e">
        <f t="shared" si="0"/>
        <v>#DIV/0!</v>
      </c>
      <c r="I77" s="50" t="e">
        <f t="shared" si="1"/>
        <v>#DIV/0!</v>
      </c>
    </row>
    <row r="78" spans="1:9" x14ac:dyDescent="0.25">
      <c r="A78" s="186"/>
      <c r="B78" s="12" t="s">
        <v>72</v>
      </c>
      <c r="C78" s="13"/>
      <c r="D78" s="13">
        <v>34.6</v>
      </c>
      <c r="E78" s="13">
        <v>35</v>
      </c>
      <c r="F78" s="13">
        <v>40</v>
      </c>
      <c r="G78" s="15">
        <f t="shared" si="2"/>
        <v>114.28571428571428</v>
      </c>
      <c r="H78" s="16">
        <f t="shared" si="0"/>
        <v>115.60693641618496</v>
      </c>
      <c r="I78" s="50" t="e">
        <f t="shared" si="1"/>
        <v>#DIV/0!</v>
      </c>
    </row>
    <row r="79" spans="1:9" x14ac:dyDescent="0.25">
      <c r="A79" s="186"/>
      <c r="B79" s="12" t="s">
        <v>73</v>
      </c>
      <c r="C79" s="13">
        <v>201.3</v>
      </c>
      <c r="D79" s="13">
        <v>368</v>
      </c>
      <c r="E79" s="13">
        <v>310.7</v>
      </c>
      <c r="F79" s="13">
        <v>310.7</v>
      </c>
      <c r="G79" s="15">
        <f t="shared" si="2"/>
        <v>100</v>
      </c>
      <c r="H79" s="16">
        <f t="shared" ref="H79:H123" si="8">F79/D79*100</f>
        <v>84.429347826086953</v>
      </c>
      <c r="I79" s="50">
        <f t="shared" ref="I79:I123" si="9">F79/C79*100</f>
        <v>154.34674615002481</v>
      </c>
    </row>
    <row r="80" spans="1:9" x14ac:dyDescent="0.25">
      <c r="A80" s="186"/>
      <c r="B80" s="12" t="s">
        <v>74</v>
      </c>
      <c r="C80" s="13"/>
      <c r="D80" s="13"/>
      <c r="E80" s="14"/>
      <c r="F80" s="13"/>
      <c r="G80" s="15" t="e">
        <f t="shared" ref="G80:G123" si="10">F80/E80*100</f>
        <v>#DIV/0!</v>
      </c>
      <c r="H80" s="16" t="e">
        <f t="shared" si="8"/>
        <v>#DIV/0!</v>
      </c>
      <c r="I80" s="50" t="e">
        <f t="shared" si="9"/>
        <v>#DIV/0!</v>
      </c>
    </row>
    <row r="81" spans="1:13" x14ac:dyDescent="0.25">
      <c r="A81" s="186"/>
      <c r="B81" s="12" t="s">
        <v>75</v>
      </c>
      <c r="C81" s="13"/>
      <c r="D81" s="13"/>
      <c r="E81" s="14"/>
      <c r="F81" s="13"/>
      <c r="G81" s="15" t="e">
        <f t="shared" si="10"/>
        <v>#DIV/0!</v>
      </c>
      <c r="H81" s="16" t="e">
        <f t="shared" si="8"/>
        <v>#DIV/0!</v>
      </c>
      <c r="I81" s="50" t="e">
        <f t="shared" si="9"/>
        <v>#DIV/0!</v>
      </c>
    </row>
    <row r="82" spans="1:13" ht="15.75" thickBot="1" x14ac:dyDescent="0.3">
      <c r="A82" s="187"/>
      <c r="B82" s="20" t="s">
        <v>76</v>
      </c>
      <c r="C82" s="21"/>
      <c r="D82" s="21"/>
      <c r="E82" s="22"/>
      <c r="F82" s="21"/>
      <c r="G82" s="23" t="e">
        <f t="shared" si="10"/>
        <v>#DIV/0!</v>
      </c>
      <c r="H82" s="24" t="e">
        <f t="shared" si="8"/>
        <v>#DIV/0!</v>
      </c>
      <c r="I82" s="41" t="e">
        <f t="shared" si="9"/>
        <v>#DIV/0!</v>
      </c>
    </row>
    <row r="83" spans="1:13" ht="26.25" x14ac:dyDescent="0.25">
      <c r="A83" s="197">
        <v>10</v>
      </c>
      <c r="B83" s="46" t="s">
        <v>77</v>
      </c>
      <c r="C83" s="47">
        <f>C84+C85</f>
        <v>315</v>
      </c>
      <c r="D83" s="47">
        <f>D84+D85</f>
        <v>432.7</v>
      </c>
      <c r="E83" s="121">
        <f>E84+E85</f>
        <v>450</v>
      </c>
      <c r="F83" s="73">
        <f>F84+F85</f>
        <v>1420.6</v>
      </c>
      <c r="G83" s="9">
        <f t="shared" si="10"/>
        <v>315.68888888888887</v>
      </c>
      <c r="H83" s="10">
        <f t="shared" si="8"/>
        <v>328.31060781141667</v>
      </c>
      <c r="I83" s="43">
        <f t="shared" si="9"/>
        <v>450.98412698412699</v>
      </c>
      <c r="J83" s="74"/>
    </row>
    <row r="84" spans="1:13" x14ac:dyDescent="0.25">
      <c r="A84" s="198"/>
      <c r="B84" s="12" t="s">
        <v>78</v>
      </c>
      <c r="C84" s="13"/>
      <c r="D84" s="13">
        <v>48.5</v>
      </c>
      <c r="E84" s="13">
        <v>50</v>
      </c>
      <c r="F84" s="122">
        <v>950.6</v>
      </c>
      <c r="G84" s="15">
        <f t="shared" si="10"/>
        <v>1901.2</v>
      </c>
      <c r="H84" s="16">
        <f t="shared" si="8"/>
        <v>1960.0000000000002</v>
      </c>
      <c r="I84" s="50" t="e">
        <f t="shared" si="9"/>
        <v>#DIV/0!</v>
      </c>
      <c r="J84" s="74"/>
    </row>
    <row r="85" spans="1:13" x14ac:dyDescent="0.25">
      <c r="A85" s="198"/>
      <c r="B85" s="75" t="s">
        <v>79</v>
      </c>
      <c r="C85" s="13">
        <v>315</v>
      </c>
      <c r="D85" s="13">
        <v>384.2</v>
      </c>
      <c r="E85" s="13">
        <v>400</v>
      </c>
      <c r="F85" s="76">
        <v>470</v>
      </c>
      <c r="G85" s="15">
        <f t="shared" si="10"/>
        <v>117.5</v>
      </c>
      <c r="H85" s="16">
        <f t="shared" si="8"/>
        <v>122.33211868818323</v>
      </c>
      <c r="I85" s="50">
        <f t="shared" si="9"/>
        <v>149.20634920634922</v>
      </c>
      <c r="J85" s="74"/>
    </row>
    <row r="86" spans="1:13" ht="27" thickBot="1" x14ac:dyDescent="0.3">
      <c r="A86" s="199"/>
      <c r="B86" s="68" t="s">
        <v>80</v>
      </c>
      <c r="C86" s="21">
        <v>0</v>
      </c>
      <c r="D86" s="21">
        <v>0</v>
      </c>
      <c r="E86" s="21">
        <v>0</v>
      </c>
      <c r="F86" s="21">
        <v>0</v>
      </c>
      <c r="G86" s="23" t="e">
        <f t="shared" si="10"/>
        <v>#DIV/0!</v>
      </c>
      <c r="H86" s="24" t="e">
        <f t="shared" si="8"/>
        <v>#DIV/0!</v>
      </c>
      <c r="I86" s="41" t="e">
        <f t="shared" si="9"/>
        <v>#DIV/0!</v>
      </c>
      <c r="J86" s="74"/>
      <c r="M86" s="77"/>
    </row>
    <row r="87" spans="1:13" x14ac:dyDescent="0.25">
      <c r="A87" s="197">
        <v>11</v>
      </c>
      <c r="B87" s="26" t="s">
        <v>81</v>
      </c>
      <c r="C87" s="26">
        <v>10100</v>
      </c>
      <c r="D87" s="26">
        <v>10142</v>
      </c>
      <c r="E87" s="26">
        <v>10142</v>
      </c>
      <c r="F87" s="26">
        <v>10142</v>
      </c>
      <c r="G87" s="9">
        <f t="shared" si="10"/>
        <v>100</v>
      </c>
      <c r="H87" s="10">
        <f t="shared" si="8"/>
        <v>100</v>
      </c>
      <c r="I87" s="43">
        <f t="shared" si="9"/>
        <v>100.41584158415841</v>
      </c>
      <c r="J87" s="74"/>
    </row>
    <row r="88" spans="1:13" ht="26.25" x14ac:dyDescent="0.25">
      <c r="A88" s="198"/>
      <c r="B88" s="29" t="s">
        <v>82</v>
      </c>
      <c r="C88" s="79">
        <f>C87/C7</f>
        <v>13.430851063829786</v>
      </c>
      <c r="D88" s="79">
        <f>D87/D7</f>
        <v>14.24438202247191</v>
      </c>
      <c r="E88" s="79">
        <f>E87/E7</f>
        <v>14.164804469273744</v>
      </c>
      <c r="F88" s="80">
        <f>F87/F7</f>
        <v>14.264416315049226</v>
      </c>
      <c r="G88" s="15">
        <f t="shared" si="10"/>
        <v>100.70323488045008</v>
      </c>
      <c r="H88" s="16">
        <f t="shared" si="8"/>
        <v>100.14064697609003</v>
      </c>
      <c r="I88" s="50">
        <f t="shared" si="9"/>
        <v>106.2063472170002</v>
      </c>
      <c r="J88" s="74"/>
    </row>
    <row r="89" spans="1:13" ht="39.75" thickBot="1" x14ac:dyDescent="0.3">
      <c r="A89" s="199"/>
      <c r="B89" s="44" t="s">
        <v>83</v>
      </c>
      <c r="C89" s="37">
        <f>C86/C87*100</f>
        <v>0</v>
      </c>
      <c r="D89" s="37">
        <f>D86/D87*100</f>
        <v>0</v>
      </c>
      <c r="E89" s="37">
        <f>E86/E87*100</f>
        <v>0</v>
      </c>
      <c r="F89" s="81">
        <f>F86/F87*100</f>
        <v>0</v>
      </c>
      <c r="G89" s="23" t="e">
        <f t="shared" si="10"/>
        <v>#DIV/0!</v>
      </c>
      <c r="H89" s="24" t="e">
        <f t="shared" si="8"/>
        <v>#DIV/0!</v>
      </c>
      <c r="I89" s="41" t="e">
        <f t="shared" si="9"/>
        <v>#DIV/0!</v>
      </c>
      <c r="J89" s="74"/>
    </row>
    <row r="90" spans="1:13" x14ac:dyDescent="0.25">
      <c r="A90" s="197">
        <v>12</v>
      </c>
      <c r="B90" s="42" t="s">
        <v>84</v>
      </c>
      <c r="C90" s="6">
        <v>0</v>
      </c>
      <c r="D90" s="6">
        <v>15</v>
      </c>
      <c r="E90" s="6">
        <v>16</v>
      </c>
      <c r="F90" s="38">
        <v>16</v>
      </c>
      <c r="G90" s="9">
        <f t="shared" si="10"/>
        <v>100</v>
      </c>
      <c r="H90" s="10">
        <f t="shared" si="8"/>
        <v>106.66666666666667</v>
      </c>
      <c r="I90" s="43" t="e">
        <f t="shared" si="9"/>
        <v>#DIV/0!</v>
      </c>
      <c r="J90" s="74"/>
    </row>
    <row r="91" spans="1:13" ht="27" thickBot="1" x14ac:dyDescent="0.3">
      <c r="A91" s="199"/>
      <c r="B91" s="44" t="s">
        <v>85</v>
      </c>
      <c r="C91" s="40">
        <f>C90*1000/C7</f>
        <v>0</v>
      </c>
      <c r="D91" s="40">
        <f>D90*1000/D7</f>
        <v>21.067415730337078</v>
      </c>
      <c r="E91" s="114">
        <f>E90*1000/E7</f>
        <v>22.346368715083798</v>
      </c>
      <c r="F91" s="114">
        <f>F90*1000/F7</f>
        <v>22.50351617440225</v>
      </c>
      <c r="G91" s="23">
        <f t="shared" si="10"/>
        <v>100.70323488045008</v>
      </c>
      <c r="H91" s="24">
        <f t="shared" si="8"/>
        <v>106.81669010782934</v>
      </c>
      <c r="I91" s="41" t="e">
        <f t="shared" si="9"/>
        <v>#DIV/0!</v>
      </c>
      <c r="J91" s="74"/>
    </row>
    <row r="92" spans="1:13" ht="26.25" x14ac:dyDescent="0.25">
      <c r="A92" s="197">
        <v>13</v>
      </c>
      <c r="B92" s="42" t="s">
        <v>86</v>
      </c>
      <c r="C92" s="6">
        <v>3</v>
      </c>
      <c r="D92" s="6">
        <v>8</v>
      </c>
      <c r="E92" s="6">
        <v>8</v>
      </c>
      <c r="F92" s="6">
        <v>8</v>
      </c>
      <c r="G92" s="9">
        <f t="shared" si="10"/>
        <v>100</v>
      </c>
      <c r="H92" s="10">
        <f t="shared" si="8"/>
        <v>100</v>
      </c>
      <c r="I92" s="43">
        <f t="shared" si="9"/>
        <v>266.66666666666663</v>
      </c>
      <c r="J92" s="74"/>
    </row>
    <row r="93" spans="1:13" ht="26.25" x14ac:dyDescent="0.25">
      <c r="A93" s="198"/>
      <c r="B93" s="52" t="s">
        <v>87</v>
      </c>
      <c r="C93" s="13">
        <v>0</v>
      </c>
      <c r="D93" s="13">
        <v>0</v>
      </c>
      <c r="E93" s="13">
        <v>0</v>
      </c>
      <c r="F93" s="13">
        <v>0</v>
      </c>
      <c r="G93" s="15" t="e">
        <f t="shared" si="10"/>
        <v>#DIV/0!</v>
      </c>
      <c r="H93" s="16" t="e">
        <f t="shared" si="8"/>
        <v>#DIV/0!</v>
      </c>
      <c r="I93" s="50" t="e">
        <f t="shared" si="9"/>
        <v>#DIV/0!</v>
      </c>
      <c r="J93" s="74"/>
    </row>
    <row r="94" spans="1:13" ht="39.75" thickBot="1" x14ac:dyDescent="0.3">
      <c r="A94" s="199"/>
      <c r="B94" s="44" t="s">
        <v>88</v>
      </c>
      <c r="C94" s="40">
        <f>(C92+C93)*10000/C7</f>
        <v>39.893617021276597</v>
      </c>
      <c r="D94" s="40">
        <f>(D92+D93)*10000/D7</f>
        <v>112.35955056179775</v>
      </c>
      <c r="E94" s="40">
        <f>(E92+E93)*10000/E7</f>
        <v>111.73184357541899</v>
      </c>
      <c r="F94" s="40">
        <f>(F92+F93)*10000/F7</f>
        <v>112.51758087201125</v>
      </c>
      <c r="G94" s="23">
        <f t="shared" si="10"/>
        <v>100.70323488045008</v>
      </c>
      <c r="H94" s="24">
        <f t="shared" si="8"/>
        <v>100.14064697609003</v>
      </c>
      <c r="I94" s="41">
        <f t="shared" si="9"/>
        <v>282.04406938584151</v>
      </c>
      <c r="J94" s="74"/>
    </row>
    <row r="95" spans="1:13" ht="50.25" customHeight="1" x14ac:dyDescent="0.25">
      <c r="A95" s="197">
        <v>14</v>
      </c>
      <c r="B95" s="42" t="s">
        <v>89</v>
      </c>
      <c r="C95" s="6"/>
      <c r="D95" s="6">
        <v>256</v>
      </c>
      <c r="E95" s="6">
        <v>256</v>
      </c>
      <c r="F95" s="6">
        <v>256</v>
      </c>
      <c r="G95" s="9">
        <f t="shared" si="10"/>
        <v>100</v>
      </c>
      <c r="H95" s="10">
        <f t="shared" si="8"/>
        <v>100</v>
      </c>
      <c r="I95" s="43" t="e">
        <f t="shared" si="9"/>
        <v>#DIV/0!</v>
      </c>
      <c r="J95" s="74"/>
    </row>
    <row r="96" spans="1:13" ht="39.75" thickBot="1" x14ac:dyDescent="0.3">
      <c r="A96" s="199"/>
      <c r="B96" s="44" t="s">
        <v>90</v>
      </c>
      <c r="C96" s="82">
        <f>C95/C7*100</f>
        <v>0</v>
      </c>
      <c r="D96" s="37">
        <f>D95/D7*100</f>
        <v>35.955056179775283</v>
      </c>
      <c r="E96" s="37">
        <f>E95/E7*100</f>
        <v>35.754189944134076</v>
      </c>
      <c r="F96" s="37">
        <f>F95/F7*100</f>
        <v>36.005625879043599</v>
      </c>
      <c r="G96" s="23">
        <f t="shared" si="10"/>
        <v>100.70323488045008</v>
      </c>
      <c r="H96" s="24">
        <f t="shared" si="8"/>
        <v>100.14064697609</v>
      </c>
      <c r="I96" s="41" t="e">
        <f t="shared" si="9"/>
        <v>#DIV/0!</v>
      </c>
      <c r="J96" s="74"/>
    </row>
    <row r="97" spans="1:10" x14ac:dyDescent="0.25">
      <c r="A97" s="197">
        <v>15</v>
      </c>
      <c r="B97" s="26" t="s">
        <v>91</v>
      </c>
      <c r="C97" s="6"/>
      <c r="D97" s="38">
        <v>30</v>
      </c>
      <c r="E97" s="38">
        <v>25</v>
      </c>
      <c r="F97" s="38">
        <v>18</v>
      </c>
      <c r="G97" s="9">
        <f t="shared" si="10"/>
        <v>72</v>
      </c>
      <c r="H97" s="10">
        <f t="shared" si="8"/>
        <v>60</v>
      </c>
      <c r="I97" s="43" t="e">
        <f t="shared" si="9"/>
        <v>#DIV/0!</v>
      </c>
      <c r="J97" s="74"/>
    </row>
    <row r="98" spans="1:10" x14ac:dyDescent="0.25">
      <c r="A98" s="198"/>
      <c r="B98" s="12" t="s">
        <v>92</v>
      </c>
      <c r="C98" s="13"/>
      <c r="D98" s="84">
        <v>24</v>
      </c>
      <c r="E98" s="84">
        <v>25</v>
      </c>
      <c r="F98" s="84">
        <v>17</v>
      </c>
      <c r="G98" s="15">
        <f t="shared" si="10"/>
        <v>68</v>
      </c>
      <c r="H98" s="16">
        <f t="shared" si="8"/>
        <v>70.833333333333343</v>
      </c>
      <c r="I98" s="50" t="e">
        <f t="shared" si="9"/>
        <v>#DIV/0!</v>
      </c>
      <c r="J98" s="74"/>
    </row>
    <row r="99" spans="1:10" x14ac:dyDescent="0.25">
      <c r="A99" s="198"/>
      <c r="B99" s="53" t="s">
        <v>93</v>
      </c>
      <c r="C99" s="30" t="e">
        <f>C98/C97</f>
        <v>#DIV/0!</v>
      </c>
      <c r="D99" s="30">
        <f>D98/D97</f>
        <v>0.8</v>
      </c>
      <c r="E99" s="30">
        <f>E98/E97</f>
        <v>1</v>
      </c>
      <c r="F99" s="30">
        <f>F98/F97</f>
        <v>0.94444444444444442</v>
      </c>
      <c r="G99" s="15">
        <f t="shared" si="10"/>
        <v>94.444444444444443</v>
      </c>
      <c r="H99" s="16">
        <f t="shared" si="8"/>
        <v>118.05555555555554</v>
      </c>
      <c r="I99" s="50" t="e">
        <f t="shared" si="9"/>
        <v>#DIV/0!</v>
      </c>
      <c r="J99" s="74"/>
    </row>
    <row r="100" spans="1:10" ht="26.25" x14ac:dyDescent="0.25">
      <c r="A100" s="198"/>
      <c r="B100" s="52" t="s">
        <v>94</v>
      </c>
      <c r="C100" s="13">
        <v>0</v>
      </c>
      <c r="D100" s="13">
        <v>5</v>
      </c>
      <c r="E100" s="84">
        <v>0</v>
      </c>
      <c r="F100" s="84">
        <v>1</v>
      </c>
      <c r="G100" s="15" t="e">
        <f t="shared" si="10"/>
        <v>#DIV/0!</v>
      </c>
      <c r="H100" s="16">
        <f t="shared" si="8"/>
        <v>20</v>
      </c>
      <c r="I100" s="50" t="e">
        <f t="shared" si="9"/>
        <v>#DIV/0!</v>
      </c>
      <c r="J100" s="74"/>
    </row>
    <row r="101" spans="1:10" ht="26.25" x14ac:dyDescent="0.25">
      <c r="A101" s="198"/>
      <c r="B101" s="29" t="s">
        <v>95</v>
      </c>
      <c r="C101" s="30" t="e">
        <f>C100/C97</f>
        <v>#DIV/0!</v>
      </c>
      <c r="D101" s="30">
        <f>D100/D97</f>
        <v>0.16666666666666666</v>
      </c>
      <c r="E101" s="30">
        <f>E100/E97</f>
        <v>0</v>
      </c>
      <c r="F101" s="30">
        <f>F100/F97</f>
        <v>5.5555555555555552E-2</v>
      </c>
      <c r="G101" s="15" t="e">
        <f t="shared" si="10"/>
        <v>#DIV/0!</v>
      </c>
      <c r="H101" s="16">
        <f t="shared" si="8"/>
        <v>33.333333333333329</v>
      </c>
      <c r="I101" s="50" t="e">
        <f t="shared" si="9"/>
        <v>#DIV/0!</v>
      </c>
      <c r="J101" s="74"/>
    </row>
    <row r="102" spans="1:10" ht="26.25" x14ac:dyDescent="0.25">
      <c r="A102" s="198"/>
      <c r="B102" s="85" t="s">
        <v>96</v>
      </c>
      <c r="C102" s="86">
        <f>C97*100000/C7</f>
        <v>0</v>
      </c>
      <c r="D102" s="86">
        <f>D97*100000/D7</f>
        <v>4213.4831460674159</v>
      </c>
      <c r="E102" s="86">
        <f>E97*100000/E7</f>
        <v>3491.6201117318437</v>
      </c>
      <c r="F102" s="86">
        <f>F97*100000/F7</f>
        <v>2531.6455696202534</v>
      </c>
      <c r="G102" s="15">
        <f t="shared" si="10"/>
        <v>72.506329113924053</v>
      </c>
      <c r="H102" s="16">
        <f t="shared" si="8"/>
        <v>60.084388185654014</v>
      </c>
      <c r="I102" s="50" t="e">
        <f t="shared" si="9"/>
        <v>#DIV/0!</v>
      </c>
      <c r="J102" s="74"/>
    </row>
    <row r="103" spans="1:10" ht="15.75" thickBot="1" x14ac:dyDescent="0.3">
      <c r="A103" s="199"/>
      <c r="B103" s="20" t="s">
        <v>97</v>
      </c>
      <c r="C103" s="21">
        <v>0</v>
      </c>
      <c r="D103" s="87">
        <v>2</v>
      </c>
      <c r="E103" s="87">
        <v>0</v>
      </c>
      <c r="F103" s="87">
        <v>1</v>
      </c>
      <c r="G103" s="23" t="e">
        <f t="shared" si="10"/>
        <v>#DIV/0!</v>
      </c>
      <c r="H103" s="24">
        <f t="shared" si="8"/>
        <v>50</v>
      </c>
      <c r="I103" s="41" t="e">
        <f t="shared" si="9"/>
        <v>#DIV/0!</v>
      </c>
      <c r="J103" s="74"/>
    </row>
    <row r="104" spans="1:10" ht="27" thickBot="1" x14ac:dyDescent="0.3">
      <c r="A104" s="88">
        <v>16</v>
      </c>
      <c r="B104" s="89" t="s">
        <v>98</v>
      </c>
      <c r="C104" s="90">
        <v>136</v>
      </c>
      <c r="D104" s="90">
        <v>143.30000000000001</v>
      </c>
      <c r="E104" s="90">
        <v>227.21</v>
      </c>
      <c r="F104" s="90">
        <v>263.47000000000003</v>
      </c>
      <c r="G104" s="91">
        <f t="shared" si="10"/>
        <v>115.95880463007791</v>
      </c>
      <c r="H104" s="92">
        <f t="shared" si="8"/>
        <v>183.85903698534543</v>
      </c>
      <c r="I104" s="93">
        <f t="shared" si="9"/>
        <v>193.72794117647061</v>
      </c>
      <c r="J104" s="74"/>
    </row>
    <row r="105" spans="1:10" ht="26.25" x14ac:dyDescent="0.25">
      <c r="A105" s="197">
        <v>17</v>
      </c>
      <c r="B105" s="42" t="s">
        <v>99</v>
      </c>
      <c r="C105" s="6">
        <v>2279</v>
      </c>
      <c r="D105" s="6">
        <v>1117.5999999999999</v>
      </c>
      <c r="E105" s="6">
        <v>1378.2</v>
      </c>
      <c r="F105" s="6">
        <v>1350.2</v>
      </c>
      <c r="G105" s="9">
        <f t="shared" si="10"/>
        <v>97.968364533449432</v>
      </c>
      <c r="H105" s="10">
        <f t="shared" si="8"/>
        <v>120.81245526127418</v>
      </c>
      <c r="I105" s="43">
        <f t="shared" si="9"/>
        <v>59.245283018867923</v>
      </c>
      <c r="J105" s="74"/>
    </row>
    <row r="106" spans="1:10" ht="39" x14ac:dyDescent="0.25">
      <c r="A106" s="198"/>
      <c r="B106" s="52" t="s">
        <v>100</v>
      </c>
      <c r="C106" s="13">
        <v>0</v>
      </c>
      <c r="D106" s="13">
        <v>0</v>
      </c>
      <c r="E106" s="13">
        <v>0</v>
      </c>
      <c r="F106" s="13">
        <v>0</v>
      </c>
      <c r="G106" s="15" t="e">
        <f t="shared" si="10"/>
        <v>#DIV/0!</v>
      </c>
      <c r="H106" s="16" t="e">
        <f t="shared" si="8"/>
        <v>#DIV/0!</v>
      </c>
      <c r="I106" s="50" t="e">
        <f t="shared" si="9"/>
        <v>#DIV/0!</v>
      </c>
      <c r="J106" s="74"/>
    </row>
    <row r="107" spans="1:10" ht="39.75" thickBot="1" x14ac:dyDescent="0.3">
      <c r="A107" s="199"/>
      <c r="B107" s="44" t="s">
        <v>101</v>
      </c>
      <c r="C107" s="33">
        <f>C106/C105</f>
        <v>0</v>
      </c>
      <c r="D107" s="33">
        <f>D106/D105</f>
        <v>0</v>
      </c>
      <c r="E107" s="33">
        <f>E106/E105</f>
        <v>0</v>
      </c>
      <c r="F107" s="33">
        <f>F106/F105</f>
        <v>0</v>
      </c>
      <c r="G107" s="23" t="e">
        <f t="shared" si="10"/>
        <v>#DIV/0!</v>
      </c>
      <c r="H107" s="24" t="e">
        <f t="shared" si="8"/>
        <v>#DIV/0!</v>
      </c>
      <c r="I107" s="41" t="e">
        <f t="shared" si="9"/>
        <v>#DIV/0!</v>
      </c>
      <c r="J107" s="74"/>
    </row>
    <row r="108" spans="1:10" ht="39" x14ac:dyDescent="0.25">
      <c r="A108" s="197">
        <v>18</v>
      </c>
      <c r="B108" s="42" t="s">
        <v>102</v>
      </c>
      <c r="C108" s="6">
        <v>752</v>
      </c>
      <c r="D108" s="6">
        <v>712</v>
      </c>
      <c r="E108" s="35">
        <v>716</v>
      </c>
      <c r="F108" s="35">
        <v>711</v>
      </c>
      <c r="G108" s="9">
        <f t="shared" si="10"/>
        <v>99.30167597765363</v>
      </c>
      <c r="H108" s="10">
        <f t="shared" si="8"/>
        <v>99.859550561797747</v>
      </c>
      <c r="I108" s="43">
        <f t="shared" si="9"/>
        <v>94.547872340425528</v>
      </c>
      <c r="J108" s="74">
        <v>100</v>
      </c>
    </row>
    <row r="109" spans="1:10" ht="52.5" thickBot="1" x14ac:dyDescent="0.3">
      <c r="A109" s="199"/>
      <c r="B109" s="44" t="s">
        <v>103</v>
      </c>
      <c r="C109" s="94">
        <f>C108/C7</f>
        <v>1</v>
      </c>
      <c r="D109" s="94">
        <f>D108/D7</f>
        <v>1</v>
      </c>
      <c r="E109" s="94">
        <f>E108/E7</f>
        <v>1</v>
      </c>
      <c r="F109" s="95">
        <f>F108/F7</f>
        <v>1</v>
      </c>
      <c r="G109" s="23">
        <f t="shared" si="10"/>
        <v>100</v>
      </c>
      <c r="H109" s="24">
        <f t="shared" si="8"/>
        <v>100</v>
      </c>
      <c r="I109" s="41">
        <f t="shared" si="9"/>
        <v>100</v>
      </c>
      <c r="J109" s="74"/>
    </row>
    <row r="110" spans="1:10" ht="39" x14ac:dyDescent="0.25">
      <c r="A110" s="197">
        <v>19</v>
      </c>
      <c r="B110" s="42" t="s">
        <v>104</v>
      </c>
      <c r="C110" s="6">
        <v>2</v>
      </c>
      <c r="D110" s="6">
        <v>2</v>
      </c>
      <c r="E110" s="6">
        <v>2</v>
      </c>
      <c r="F110" s="6">
        <v>2</v>
      </c>
      <c r="G110" s="9">
        <f t="shared" si="10"/>
        <v>100</v>
      </c>
      <c r="H110" s="10">
        <f t="shared" si="8"/>
        <v>100</v>
      </c>
      <c r="I110" s="43">
        <f t="shared" si="9"/>
        <v>100</v>
      </c>
      <c r="J110" s="74"/>
    </row>
    <row r="111" spans="1:10" ht="51.75" x14ac:dyDescent="0.25">
      <c r="A111" s="198"/>
      <c r="B111" s="52" t="s">
        <v>105</v>
      </c>
      <c r="C111" s="13">
        <v>2</v>
      </c>
      <c r="D111" s="13">
        <v>1</v>
      </c>
      <c r="E111" s="13">
        <v>1</v>
      </c>
      <c r="F111" s="13">
        <v>1</v>
      </c>
      <c r="G111" s="15">
        <f t="shared" si="10"/>
        <v>100</v>
      </c>
      <c r="H111" s="16">
        <f t="shared" si="8"/>
        <v>100</v>
      </c>
      <c r="I111" s="50">
        <f t="shared" si="9"/>
        <v>50</v>
      </c>
      <c r="J111" s="74"/>
    </row>
    <row r="112" spans="1:10" ht="78" thickBot="1" x14ac:dyDescent="0.3">
      <c r="A112" s="199"/>
      <c r="B112" s="44" t="s">
        <v>106</v>
      </c>
      <c r="C112" s="94">
        <f>C111/C110</f>
        <v>1</v>
      </c>
      <c r="D112" s="94">
        <f>D111/D110</f>
        <v>0.5</v>
      </c>
      <c r="E112" s="94">
        <f>E111/E110</f>
        <v>0.5</v>
      </c>
      <c r="F112" s="94">
        <f>F111/F110</f>
        <v>0.5</v>
      </c>
      <c r="G112" s="23">
        <f t="shared" si="10"/>
        <v>100</v>
      </c>
      <c r="H112" s="24">
        <f t="shared" si="8"/>
        <v>100</v>
      </c>
      <c r="I112" s="41">
        <f t="shared" si="9"/>
        <v>50</v>
      </c>
      <c r="J112" s="74"/>
    </row>
    <row r="113" spans="1:10" x14ac:dyDescent="0.25">
      <c r="A113" s="197">
        <v>20</v>
      </c>
      <c r="B113" s="42" t="s">
        <v>107</v>
      </c>
      <c r="C113" s="6">
        <v>2153</v>
      </c>
      <c r="D113" s="6">
        <v>2153</v>
      </c>
      <c r="E113" s="6">
        <v>2153</v>
      </c>
      <c r="F113" s="6">
        <v>2153</v>
      </c>
      <c r="G113" s="9">
        <f t="shared" si="10"/>
        <v>100</v>
      </c>
      <c r="H113" s="10">
        <f t="shared" si="8"/>
        <v>100</v>
      </c>
      <c r="I113" s="43">
        <f t="shared" si="9"/>
        <v>100</v>
      </c>
      <c r="J113" s="74"/>
    </row>
    <row r="114" spans="1:10" ht="39" x14ac:dyDescent="0.25">
      <c r="A114" s="198"/>
      <c r="B114" s="52" t="s">
        <v>108</v>
      </c>
      <c r="C114" s="13">
        <v>16.84</v>
      </c>
      <c r="D114" s="51">
        <v>77.105999999999995</v>
      </c>
      <c r="E114" s="51">
        <v>77.105999999999995</v>
      </c>
      <c r="F114" s="51">
        <v>77.105999999999995</v>
      </c>
      <c r="G114" s="15">
        <f t="shared" si="10"/>
        <v>100</v>
      </c>
      <c r="H114" s="16">
        <f t="shared" si="8"/>
        <v>100</v>
      </c>
      <c r="I114" s="50">
        <f t="shared" si="9"/>
        <v>457.87410926365794</v>
      </c>
      <c r="J114" s="74"/>
    </row>
    <row r="115" spans="1:10" ht="52.5" thickBot="1" x14ac:dyDescent="0.3">
      <c r="A115" s="199"/>
      <c r="B115" s="44" t="s">
        <v>109</v>
      </c>
      <c r="C115" s="94">
        <f>C114/C113</f>
        <v>7.8216442173711098E-3</v>
      </c>
      <c r="D115" s="94">
        <f>D114/D113</f>
        <v>3.581328379006038E-2</v>
      </c>
      <c r="E115" s="94">
        <f>E114/E113</f>
        <v>3.581328379006038E-2</v>
      </c>
      <c r="F115" s="94">
        <f>F114/F113</f>
        <v>3.581328379006038E-2</v>
      </c>
      <c r="G115" s="23">
        <f t="shared" si="10"/>
        <v>100</v>
      </c>
      <c r="H115" s="24">
        <f t="shared" si="8"/>
        <v>100</v>
      </c>
      <c r="I115" s="41">
        <f t="shared" si="9"/>
        <v>457.87410926365794</v>
      </c>
      <c r="J115" s="74"/>
    </row>
    <row r="116" spans="1:10" ht="39" x14ac:dyDescent="0.25">
      <c r="A116" s="197">
        <v>21</v>
      </c>
      <c r="B116" s="42" t="s">
        <v>110</v>
      </c>
      <c r="C116" s="6">
        <v>25</v>
      </c>
      <c r="D116" s="106">
        <v>38</v>
      </c>
      <c r="E116" s="6">
        <v>35</v>
      </c>
      <c r="F116" s="6">
        <v>35</v>
      </c>
      <c r="G116" s="9">
        <f t="shared" si="10"/>
        <v>100</v>
      </c>
      <c r="H116" s="10">
        <f t="shared" si="8"/>
        <v>92.10526315789474</v>
      </c>
      <c r="I116" s="43">
        <f t="shared" si="9"/>
        <v>140</v>
      </c>
      <c r="J116" s="74"/>
    </row>
    <row r="117" spans="1:10" x14ac:dyDescent="0.25">
      <c r="A117" s="198"/>
      <c r="B117" s="52" t="s">
        <v>111</v>
      </c>
      <c r="C117" s="13">
        <v>25</v>
      </c>
      <c r="D117" s="13">
        <v>38</v>
      </c>
      <c r="E117" s="13">
        <v>35</v>
      </c>
      <c r="F117" s="13">
        <v>35</v>
      </c>
      <c r="G117" s="15">
        <f t="shared" si="10"/>
        <v>100</v>
      </c>
      <c r="H117" s="16">
        <f t="shared" si="8"/>
        <v>92.10526315789474</v>
      </c>
      <c r="I117" s="50">
        <f t="shared" si="9"/>
        <v>140</v>
      </c>
      <c r="J117" s="74"/>
    </row>
    <row r="118" spans="1:10" ht="27" thickBot="1" x14ac:dyDescent="0.3">
      <c r="A118" s="199"/>
      <c r="B118" s="44" t="s">
        <v>112</v>
      </c>
      <c r="C118" s="94">
        <f>C117/C116</f>
        <v>1</v>
      </c>
      <c r="D118" s="94">
        <f>D117/D116</f>
        <v>1</v>
      </c>
      <c r="E118" s="94">
        <f>E117/E116</f>
        <v>1</v>
      </c>
      <c r="F118" s="94">
        <f>F117/F116</f>
        <v>1</v>
      </c>
      <c r="G118" s="23">
        <f t="shared" si="10"/>
        <v>100</v>
      </c>
      <c r="H118" s="24">
        <f t="shared" si="8"/>
        <v>100</v>
      </c>
      <c r="I118" s="41">
        <f t="shared" si="9"/>
        <v>100</v>
      </c>
      <c r="J118" s="74"/>
    </row>
    <row r="119" spans="1:10" ht="39" x14ac:dyDescent="0.25">
      <c r="A119" s="197">
        <v>22</v>
      </c>
      <c r="B119" s="42" t="s">
        <v>113</v>
      </c>
      <c r="C119" s="6">
        <v>9013</v>
      </c>
      <c r="D119" s="35">
        <v>7424</v>
      </c>
      <c r="E119" s="6">
        <v>3308</v>
      </c>
      <c r="F119" s="35">
        <v>12395</v>
      </c>
      <c r="G119" s="9">
        <f t="shared" si="10"/>
        <v>374.69770253929869</v>
      </c>
      <c r="H119" s="10">
        <f t="shared" si="8"/>
        <v>166.95851293103448</v>
      </c>
      <c r="I119" s="43">
        <f t="shared" si="9"/>
        <v>137.52357705536446</v>
      </c>
      <c r="J119" s="74"/>
    </row>
    <row r="120" spans="1:10" ht="39" x14ac:dyDescent="0.25">
      <c r="A120" s="198"/>
      <c r="B120" s="52" t="s">
        <v>114</v>
      </c>
      <c r="C120" s="13">
        <v>894</v>
      </c>
      <c r="D120" s="96">
        <v>3030</v>
      </c>
      <c r="E120" s="13">
        <v>1450</v>
      </c>
      <c r="F120" s="96">
        <v>1827</v>
      </c>
      <c r="G120" s="15">
        <f t="shared" si="10"/>
        <v>126</v>
      </c>
      <c r="H120" s="16">
        <f t="shared" si="8"/>
        <v>60.297029702970292</v>
      </c>
      <c r="I120" s="50">
        <f t="shared" si="9"/>
        <v>204.36241610738256</v>
      </c>
      <c r="J120" s="74"/>
    </row>
    <row r="121" spans="1:10" ht="39.75" thickBot="1" x14ac:dyDescent="0.3">
      <c r="A121" s="199"/>
      <c r="B121" s="44" t="s">
        <v>115</v>
      </c>
      <c r="C121" s="94">
        <f>C120/C7</f>
        <v>1.1888297872340425</v>
      </c>
      <c r="D121" s="94">
        <f>D120/D7</f>
        <v>4.2556179775280896</v>
      </c>
      <c r="E121" s="94">
        <f>E120/E7</f>
        <v>2.0251396648044691</v>
      </c>
      <c r="F121" s="94">
        <f>F120/F7</f>
        <v>2.5696202531645569</v>
      </c>
      <c r="G121" s="23">
        <f t="shared" si="10"/>
        <v>126.8860759493671</v>
      </c>
      <c r="H121" s="24">
        <f t="shared" si="8"/>
        <v>60.381835651919623</v>
      </c>
      <c r="I121" s="41">
        <f t="shared" si="9"/>
        <v>216.14702800668312</v>
      </c>
      <c r="J121" s="74"/>
    </row>
    <row r="122" spans="1:10" ht="39" x14ac:dyDescent="0.25">
      <c r="A122" s="197">
        <v>23</v>
      </c>
      <c r="B122" s="42" t="s">
        <v>116</v>
      </c>
      <c r="C122" s="6">
        <v>135</v>
      </c>
      <c r="D122" s="6">
        <v>171</v>
      </c>
      <c r="E122" s="6">
        <v>105</v>
      </c>
      <c r="F122" s="6">
        <v>105</v>
      </c>
      <c r="G122" s="9">
        <f t="shared" si="10"/>
        <v>100</v>
      </c>
      <c r="H122" s="10">
        <f t="shared" si="8"/>
        <v>61.403508771929829</v>
      </c>
      <c r="I122" s="43">
        <f t="shared" si="9"/>
        <v>77.777777777777786</v>
      </c>
      <c r="J122" s="74"/>
    </row>
    <row r="123" spans="1:10" ht="39.75" thickBot="1" x14ac:dyDescent="0.3">
      <c r="A123" s="199"/>
      <c r="B123" s="44" t="s">
        <v>117</v>
      </c>
      <c r="C123" s="94">
        <f>C122/C7</f>
        <v>0.17952127659574468</v>
      </c>
      <c r="D123" s="94">
        <f>D122/D7</f>
        <v>0.2401685393258427</v>
      </c>
      <c r="E123" s="94">
        <f>E122/E7</f>
        <v>0.14664804469273743</v>
      </c>
      <c r="F123" s="94">
        <f>F122/F7</f>
        <v>0.14767932489451477</v>
      </c>
      <c r="G123" s="23">
        <f t="shared" si="10"/>
        <v>100.70323488045008</v>
      </c>
      <c r="H123" s="24">
        <f t="shared" si="8"/>
        <v>61.48987095023071</v>
      </c>
      <c r="I123" s="41">
        <f t="shared" si="9"/>
        <v>82.262853570870448</v>
      </c>
      <c r="J123" s="74"/>
    </row>
    <row r="124" spans="1:10" x14ac:dyDescent="0.25">
      <c r="A124" s="97"/>
      <c r="B124" s="97"/>
      <c r="C124" s="98"/>
      <c r="D124" s="98"/>
      <c r="E124" s="99"/>
      <c r="F124" s="98"/>
      <c r="G124" s="98"/>
      <c r="H124" s="98"/>
      <c r="I124" s="98"/>
      <c r="J124" s="74"/>
    </row>
    <row r="125" spans="1:10" x14ac:dyDescent="0.25">
      <c r="A125" s="97"/>
      <c r="B125" s="97" t="s">
        <v>157</v>
      </c>
      <c r="C125" s="98"/>
      <c r="D125" s="98"/>
      <c r="E125" s="98"/>
      <c r="F125" s="98"/>
      <c r="G125" s="98"/>
      <c r="H125" s="98"/>
      <c r="I125" s="98"/>
      <c r="J125" s="74"/>
    </row>
    <row r="126" spans="1:10" x14ac:dyDescent="0.25">
      <c r="A126" s="97"/>
      <c r="B126" s="97" t="s">
        <v>119</v>
      </c>
      <c r="C126" s="98"/>
      <c r="D126" s="98"/>
      <c r="E126" s="98"/>
      <c r="F126" s="98"/>
      <c r="G126" s="98"/>
      <c r="H126" s="98"/>
      <c r="I126" s="98"/>
      <c r="J126" s="74"/>
    </row>
    <row r="127" spans="1:10" x14ac:dyDescent="0.25">
      <c r="A127" s="97"/>
      <c r="B127" s="97"/>
      <c r="C127" s="98"/>
      <c r="D127" s="98"/>
      <c r="E127" s="100"/>
      <c r="F127" s="100"/>
      <c r="G127" s="98"/>
      <c r="H127" s="98"/>
      <c r="I127" s="98"/>
      <c r="J127" s="74"/>
    </row>
    <row r="128" spans="1:10" x14ac:dyDescent="0.25">
      <c r="A128" s="97"/>
      <c r="B128" s="97"/>
      <c r="C128" s="98"/>
      <c r="D128" s="98"/>
      <c r="E128" s="98"/>
      <c r="F128" s="98"/>
      <c r="G128" s="98"/>
      <c r="H128" s="98"/>
      <c r="I128" s="98"/>
      <c r="J128" s="74"/>
    </row>
    <row r="129" spans="1:10" x14ac:dyDescent="0.25">
      <c r="A129" s="97"/>
      <c r="B129" s="97"/>
      <c r="C129" s="98"/>
      <c r="D129" s="98"/>
      <c r="E129" s="98"/>
      <c r="F129" s="98"/>
      <c r="G129" s="98"/>
      <c r="H129" s="98"/>
      <c r="I129" s="98"/>
      <c r="J129" s="74"/>
    </row>
    <row r="130" spans="1:10" x14ac:dyDescent="0.25">
      <c r="A130" s="97"/>
      <c r="B130" s="97"/>
      <c r="C130" s="98"/>
      <c r="D130" s="98"/>
      <c r="E130" s="98"/>
      <c r="F130" s="98"/>
      <c r="G130" s="98"/>
      <c r="H130" s="98"/>
      <c r="I130" s="98"/>
      <c r="J130" s="74"/>
    </row>
    <row r="131" spans="1:10" x14ac:dyDescent="0.25">
      <c r="A131" s="97"/>
      <c r="B131" s="97"/>
      <c r="C131" s="98"/>
      <c r="D131" s="98"/>
      <c r="E131" s="98"/>
      <c r="F131" s="98"/>
      <c r="G131" s="98"/>
      <c r="H131" s="98"/>
      <c r="I131" s="98"/>
      <c r="J131" s="74"/>
    </row>
    <row r="132" spans="1:10" x14ac:dyDescent="0.25">
      <c r="A132" s="97"/>
      <c r="B132" s="97"/>
      <c r="C132" s="98"/>
      <c r="D132" s="98"/>
      <c r="E132" s="98"/>
      <c r="F132" s="98"/>
      <c r="G132" s="98"/>
      <c r="H132" s="98"/>
      <c r="I132" s="98"/>
      <c r="J132" s="74"/>
    </row>
    <row r="133" spans="1:10" x14ac:dyDescent="0.25">
      <c r="A133" s="97"/>
      <c r="B133" s="97"/>
      <c r="C133" s="98"/>
      <c r="D133" s="98"/>
      <c r="E133" s="98"/>
      <c r="F133" s="98"/>
      <c r="G133" s="98"/>
      <c r="H133" s="98"/>
      <c r="I133" s="98"/>
      <c r="J133" s="74"/>
    </row>
    <row r="134" spans="1:10" x14ac:dyDescent="0.25">
      <c r="A134" s="97"/>
      <c r="B134" s="97"/>
      <c r="C134" s="98"/>
      <c r="D134" s="98"/>
      <c r="E134" s="98"/>
      <c r="F134" s="98"/>
      <c r="G134" s="98"/>
      <c r="H134" s="98"/>
      <c r="I134" s="98"/>
      <c r="J134" s="74"/>
    </row>
    <row r="135" spans="1:10" x14ac:dyDescent="0.25">
      <c r="A135" s="97"/>
      <c r="B135" s="97"/>
      <c r="C135" s="98"/>
      <c r="D135" s="98"/>
      <c r="E135" s="98"/>
      <c r="F135" s="98"/>
      <c r="G135" s="98"/>
      <c r="H135" s="98"/>
      <c r="I135" s="98"/>
      <c r="J135" s="74"/>
    </row>
    <row r="136" spans="1:10" x14ac:dyDescent="0.25">
      <c r="A136" s="97"/>
      <c r="B136" s="97"/>
      <c r="C136" s="98"/>
      <c r="D136" s="98"/>
      <c r="E136" s="98"/>
      <c r="F136" s="98"/>
      <c r="G136" s="98"/>
      <c r="H136" s="98"/>
      <c r="I136" s="98"/>
      <c r="J136" s="74"/>
    </row>
    <row r="137" spans="1:10" x14ac:dyDescent="0.25">
      <c r="A137" s="97"/>
      <c r="B137" s="97"/>
      <c r="C137" s="98"/>
      <c r="D137" s="98"/>
      <c r="E137" s="98"/>
      <c r="F137" s="98"/>
      <c r="G137" s="98"/>
      <c r="H137" s="98"/>
      <c r="I137" s="98"/>
      <c r="J137" s="74"/>
    </row>
    <row r="138" spans="1:10" x14ac:dyDescent="0.25">
      <c r="A138" s="97"/>
      <c r="B138" s="97"/>
      <c r="C138" s="98"/>
      <c r="D138" s="98"/>
      <c r="E138" s="98"/>
      <c r="F138" s="98"/>
      <c r="G138" s="98"/>
      <c r="H138" s="98"/>
      <c r="I138" s="98"/>
      <c r="J138" s="74"/>
    </row>
    <row r="139" spans="1:10" x14ac:dyDescent="0.25">
      <c r="A139" s="97"/>
      <c r="B139" s="97"/>
      <c r="C139" s="98"/>
      <c r="D139" s="98"/>
      <c r="E139" s="98"/>
      <c r="F139" s="98"/>
      <c r="G139" s="98"/>
      <c r="H139" s="98"/>
      <c r="I139" s="98"/>
      <c r="J139" s="74"/>
    </row>
    <row r="140" spans="1:10" x14ac:dyDescent="0.25">
      <c r="A140" s="97"/>
      <c r="B140" s="97"/>
      <c r="C140" s="98"/>
      <c r="D140" s="98"/>
      <c r="E140" s="98"/>
      <c r="F140" s="98"/>
      <c r="G140" s="98"/>
      <c r="H140" s="98"/>
      <c r="I140" s="98"/>
      <c r="J140" s="74"/>
    </row>
    <row r="141" spans="1:10" x14ac:dyDescent="0.25">
      <c r="A141" s="97"/>
      <c r="B141" s="97"/>
      <c r="C141" s="98"/>
      <c r="D141" s="98"/>
      <c r="E141" s="98"/>
      <c r="F141" s="98"/>
      <c r="G141" s="98"/>
      <c r="H141" s="98"/>
      <c r="I141" s="98"/>
      <c r="J141" s="74"/>
    </row>
    <row r="142" spans="1:10" x14ac:dyDescent="0.25">
      <c r="A142" s="97"/>
      <c r="B142" s="97"/>
      <c r="C142" s="98"/>
      <c r="D142" s="98"/>
      <c r="E142" s="98"/>
      <c r="F142" s="98"/>
      <c r="G142" s="98"/>
      <c r="H142" s="98"/>
      <c r="I142" s="98"/>
      <c r="J142" s="74"/>
    </row>
    <row r="143" spans="1:10" x14ac:dyDescent="0.25">
      <c r="A143" s="97"/>
      <c r="B143" s="97"/>
      <c r="C143" s="98"/>
      <c r="D143" s="98"/>
      <c r="E143" s="98"/>
      <c r="F143" s="98"/>
      <c r="G143" s="98"/>
      <c r="H143" s="98"/>
      <c r="I143" s="98"/>
      <c r="J143" s="74"/>
    </row>
    <row r="144" spans="1:10" x14ac:dyDescent="0.25">
      <c r="A144" s="97"/>
      <c r="B144" s="97"/>
      <c r="C144" s="98"/>
      <c r="D144" s="98"/>
      <c r="E144" s="98"/>
      <c r="F144" s="98"/>
      <c r="G144" s="98"/>
      <c r="H144" s="98"/>
      <c r="I144" s="98"/>
      <c r="J144" s="74"/>
    </row>
    <row r="145" spans="1:10" x14ac:dyDescent="0.25">
      <c r="A145" s="97"/>
      <c r="B145" s="97"/>
      <c r="C145" s="98"/>
      <c r="D145" s="98"/>
      <c r="E145" s="98"/>
      <c r="F145" s="98"/>
      <c r="G145" s="98"/>
      <c r="H145" s="98"/>
      <c r="I145" s="98"/>
      <c r="J145" s="74"/>
    </row>
    <row r="146" spans="1:10" x14ac:dyDescent="0.25">
      <c r="A146" s="97"/>
      <c r="B146" s="97"/>
      <c r="C146" s="98"/>
      <c r="D146" s="98"/>
      <c r="E146" s="98"/>
      <c r="F146" s="98"/>
      <c r="G146" s="98"/>
      <c r="H146" s="98"/>
      <c r="I146" s="98"/>
      <c r="J146" s="74"/>
    </row>
    <row r="147" spans="1:10" x14ac:dyDescent="0.25">
      <c r="A147" s="97"/>
      <c r="B147" s="97"/>
      <c r="C147" s="98"/>
      <c r="D147" s="98"/>
      <c r="E147" s="98"/>
      <c r="F147" s="98"/>
      <c r="G147" s="98"/>
      <c r="H147" s="98"/>
      <c r="I147" s="98"/>
      <c r="J147" s="74"/>
    </row>
    <row r="148" spans="1:10" x14ac:dyDescent="0.25">
      <c r="A148" s="97"/>
      <c r="B148" s="97"/>
      <c r="C148" s="98"/>
      <c r="D148" s="98"/>
      <c r="E148" s="98"/>
      <c r="F148" s="98"/>
      <c r="G148" s="98"/>
      <c r="H148" s="98"/>
      <c r="I148" s="98"/>
      <c r="J148" s="74"/>
    </row>
    <row r="149" spans="1:10" x14ac:dyDescent="0.25">
      <c r="A149" s="97"/>
      <c r="B149" s="97"/>
      <c r="C149" s="98"/>
      <c r="D149" s="98"/>
      <c r="E149" s="98"/>
      <c r="F149" s="98"/>
      <c r="G149" s="98"/>
      <c r="H149" s="98"/>
      <c r="I149" s="98"/>
      <c r="J149" s="74"/>
    </row>
    <row r="150" spans="1:10" x14ac:dyDescent="0.25">
      <c r="A150" s="97"/>
      <c r="B150" s="97"/>
      <c r="C150" s="98"/>
      <c r="D150" s="98"/>
      <c r="E150" s="98"/>
      <c r="F150" s="98"/>
      <c r="G150" s="98"/>
      <c r="H150" s="98"/>
      <c r="I150" s="98"/>
      <c r="J150" s="74"/>
    </row>
    <row r="151" spans="1:10" x14ac:dyDescent="0.25">
      <c r="A151" s="97"/>
      <c r="B151" s="97"/>
      <c r="C151" s="98"/>
      <c r="D151" s="98"/>
      <c r="E151" s="98"/>
      <c r="F151" s="98"/>
      <c r="G151" s="98"/>
      <c r="H151" s="98"/>
      <c r="I151" s="98"/>
      <c r="J151" s="74"/>
    </row>
    <row r="152" spans="1:10" x14ac:dyDescent="0.25">
      <c r="A152" s="97"/>
      <c r="B152" s="97"/>
      <c r="C152" s="98"/>
      <c r="D152" s="98"/>
      <c r="E152" s="98"/>
      <c r="F152" s="98"/>
      <c r="G152" s="98"/>
      <c r="H152" s="98"/>
      <c r="I152" s="98"/>
      <c r="J152" s="74"/>
    </row>
    <row r="153" spans="1:10" x14ac:dyDescent="0.25">
      <c r="A153" s="97"/>
      <c r="B153" s="97"/>
      <c r="C153" s="98"/>
      <c r="D153" s="98"/>
      <c r="E153" s="98"/>
      <c r="F153" s="98"/>
      <c r="G153" s="98"/>
      <c r="H153" s="98"/>
      <c r="I153" s="98"/>
      <c r="J153" s="74"/>
    </row>
    <row r="154" spans="1:10" x14ac:dyDescent="0.25">
      <c r="A154" s="97"/>
      <c r="B154" s="97"/>
      <c r="C154" s="98"/>
      <c r="D154" s="98"/>
      <c r="E154" s="98"/>
      <c r="F154" s="98"/>
      <c r="G154" s="98"/>
      <c r="H154" s="98"/>
      <c r="I154" s="98"/>
      <c r="J154" s="74"/>
    </row>
    <row r="155" spans="1:10" x14ac:dyDescent="0.25">
      <c r="A155" s="97"/>
      <c r="B155" s="97"/>
      <c r="C155" s="98"/>
      <c r="D155" s="98"/>
      <c r="E155" s="98"/>
      <c r="F155" s="98"/>
      <c r="G155" s="98"/>
      <c r="H155" s="98"/>
      <c r="I155" s="98"/>
      <c r="J155" s="74"/>
    </row>
    <row r="156" spans="1:10" x14ac:dyDescent="0.25">
      <c r="A156" s="97"/>
      <c r="B156" s="97"/>
      <c r="C156" s="98"/>
      <c r="D156" s="98"/>
      <c r="E156" s="98"/>
      <c r="F156" s="98"/>
      <c r="G156" s="98"/>
      <c r="H156" s="98"/>
      <c r="I156" s="98"/>
      <c r="J156" s="74"/>
    </row>
    <row r="157" spans="1:10" x14ac:dyDescent="0.25">
      <c r="A157" s="97"/>
      <c r="B157" s="97"/>
      <c r="C157" s="98"/>
      <c r="D157" s="98"/>
      <c r="E157" s="98"/>
      <c r="F157" s="98"/>
      <c r="G157" s="98"/>
      <c r="H157" s="98"/>
      <c r="I157" s="98"/>
      <c r="J157" s="74"/>
    </row>
    <row r="158" spans="1:10" x14ac:dyDescent="0.25">
      <c r="A158" s="97"/>
      <c r="B158" s="97"/>
      <c r="C158" s="98"/>
      <c r="D158" s="98"/>
      <c r="E158" s="98"/>
      <c r="F158" s="98"/>
      <c r="G158" s="98"/>
      <c r="H158" s="98"/>
      <c r="I158" s="98"/>
      <c r="J158" s="74"/>
    </row>
    <row r="159" spans="1:10" x14ac:dyDescent="0.25">
      <c r="A159" s="97"/>
      <c r="B159" s="97"/>
      <c r="C159" s="98"/>
      <c r="D159" s="98"/>
      <c r="E159" s="98"/>
      <c r="F159" s="98"/>
      <c r="G159" s="98"/>
      <c r="H159" s="98"/>
      <c r="I159" s="98"/>
      <c r="J159" s="74"/>
    </row>
    <row r="160" spans="1:10" x14ac:dyDescent="0.25">
      <c r="A160" s="97"/>
      <c r="B160" s="97"/>
      <c r="C160" s="98"/>
      <c r="D160" s="98"/>
      <c r="E160" s="98"/>
      <c r="F160" s="98"/>
      <c r="G160" s="98"/>
      <c r="H160" s="98"/>
      <c r="I160" s="98"/>
      <c r="J160" s="74"/>
    </row>
    <row r="161" spans="1:10" x14ac:dyDescent="0.25">
      <c r="A161" s="97"/>
      <c r="B161" s="97"/>
      <c r="C161" s="98"/>
      <c r="D161" s="98"/>
      <c r="E161" s="98"/>
      <c r="F161" s="98"/>
      <c r="G161" s="98"/>
      <c r="H161" s="98"/>
      <c r="I161" s="98"/>
      <c r="J161" s="74"/>
    </row>
    <row r="162" spans="1:10" x14ac:dyDescent="0.25">
      <c r="A162" s="97"/>
      <c r="B162" s="97"/>
      <c r="C162" s="98"/>
      <c r="D162" s="98"/>
      <c r="E162" s="98"/>
      <c r="F162" s="98"/>
      <c r="G162" s="98"/>
      <c r="H162" s="98"/>
      <c r="I162" s="98"/>
      <c r="J162" s="74"/>
    </row>
    <row r="163" spans="1:10" x14ac:dyDescent="0.25">
      <c r="A163" s="97"/>
      <c r="B163" s="97"/>
      <c r="C163" s="98"/>
      <c r="D163" s="98"/>
      <c r="E163" s="98"/>
      <c r="F163" s="98"/>
      <c r="G163" s="98"/>
      <c r="H163" s="98"/>
      <c r="I163" s="98"/>
      <c r="J163" s="74"/>
    </row>
    <row r="164" spans="1:10" x14ac:dyDescent="0.25">
      <c r="A164" s="97"/>
      <c r="B164" s="97"/>
      <c r="C164" s="98"/>
      <c r="D164" s="98"/>
      <c r="E164" s="98"/>
      <c r="F164" s="98"/>
      <c r="G164" s="98"/>
      <c r="H164" s="98"/>
      <c r="I164" s="98"/>
      <c r="J164" s="74"/>
    </row>
    <row r="165" spans="1:10" x14ac:dyDescent="0.25">
      <c r="A165" s="97"/>
      <c r="B165" s="97"/>
      <c r="C165" s="98"/>
      <c r="D165" s="98"/>
      <c r="E165" s="98"/>
      <c r="F165" s="98"/>
      <c r="G165" s="98"/>
      <c r="H165" s="98"/>
      <c r="I165" s="98"/>
      <c r="J165" s="74"/>
    </row>
    <row r="166" spans="1:10" x14ac:dyDescent="0.25">
      <c r="A166" s="97"/>
      <c r="B166" s="97"/>
      <c r="C166" s="98"/>
      <c r="D166" s="98"/>
      <c r="E166" s="98"/>
      <c r="F166" s="98"/>
      <c r="G166" s="98"/>
      <c r="H166" s="98"/>
      <c r="I166" s="98"/>
      <c r="J166" s="74"/>
    </row>
    <row r="167" spans="1:10" x14ac:dyDescent="0.25">
      <c r="A167" s="97"/>
      <c r="B167" s="97"/>
      <c r="C167" s="98"/>
      <c r="D167" s="98"/>
      <c r="E167" s="98"/>
      <c r="F167" s="98"/>
      <c r="G167" s="98"/>
      <c r="H167" s="98"/>
      <c r="I167" s="98"/>
      <c r="J167" s="74"/>
    </row>
    <row r="168" spans="1:10" x14ac:dyDescent="0.25">
      <c r="A168" s="97"/>
      <c r="B168" s="97"/>
      <c r="C168" s="98"/>
      <c r="D168" s="98"/>
      <c r="E168" s="98"/>
      <c r="F168" s="98"/>
      <c r="G168" s="98"/>
      <c r="H168" s="98"/>
      <c r="I168" s="98"/>
      <c r="J168" s="74"/>
    </row>
    <row r="169" spans="1:10" x14ac:dyDescent="0.25">
      <c r="A169" s="97"/>
      <c r="B169" s="97"/>
      <c r="C169" s="98"/>
      <c r="D169" s="98"/>
      <c r="E169" s="98"/>
      <c r="F169" s="98"/>
      <c r="G169" s="98"/>
      <c r="H169" s="98"/>
      <c r="I169" s="98"/>
      <c r="J169" s="74"/>
    </row>
    <row r="170" spans="1:10" x14ac:dyDescent="0.25">
      <c r="A170" s="97"/>
      <c r="B170" s="97"/>
      <c r="C170" s="98"/>
      <c r="D170" s="98"/>
      <c r="E170" s="98"/>
      <c r="F170" s="98"/>
      <c r="G170" s="98"/>
      <c r="H170" s="98"/>
      <c r="I170" s="98"/>
      <c r="J170" s="74"/>
    </row>
    <row r="171" spans="1:10" x14ac:dyDescent="0.25">
      <c r="A171" s="97"/>
      <c r="B171" s="97"/>
      <c r="C171" s="98"/>
      <c r="D171" s="98"/>
      <c r="E171" s="98"/>
      <c r="F171" s="98"/>
      <c r="G171" s="98"/>
      <c r="H171" s="98"/>
      <c r="I171" s="98"/>
      <c r="J171" s="74"/>
    </row>
    <row r="172" spans="1:10" x14ac:dyDescent="0.25">
      <c r="A172" s="97"/>
      <c r="B172" s="97"/>
      <c r="C172" s="98"/>
      <c r="D172" s="98"/>
      <c r="E172" s="98"/>
      <c r="F172" s="98"/>
      <c r="G172" s="98"/>
      <c r="H172" s="98"/>
      <c r="I172" s="98"/>
      <c r="J172" s="74"/>
    </row>
    <row r="173" spans="1:10" x14ac:dyDescent="0.25">
      <c r="A173" s="97"/>
      <c r="B173" s="97"/>
      <c r="C173" s="98"/>
      <c r="D173" s="98"/>
      <c r="E173" s="98"/>
      <c r="F173" s="98"/>
      <c r="G173" s="98"/>
      <c r="H173" s="98"/>
      <c r="I173" s="98"/>
      <c r="J173" s="74"/>
    </row>
    <row r="174" spans="1:10" x14ac:dyDescent="0.25">
      <c r="A174" s="97"/>
      <c r="B174" s="97"/>
      <c r="C174" s="98"/>
      <c r="D174" s="98"/>
      <c r="E174" s="98"/>
      <c r="F174" s="98"/>
      <c r="G174" s="98"/>
      <c r="H174" s="98"/>
      <c r="I174" s="98"/>
      <c r="J174" s="74"/>
    </row>
    <row r="175" spans="1:10" x14ac:dyDescent="0.25">
      <c r="A175" s="97"/>
      <c r="B175" s="97"/>
      <c r="C175" s="98"/>
      <c r="D175" s="98"/>
      <c r="E175" s="98"/>
      <c r="F175" s="98"/>
      <c r="G175" s="98"/>
      <c r="H175" s="98"/>
      <c r="I175" s="98"/>
      <c r="J175" s="74"/>
    </row>
    <row r="176" spans="1:10" x14ac:dyDescent="0.25">
      <c r="A176" s="97"/>
      <c r="B176" s="97"/>
      <c r="C176" s="98"/>
      <c r="D176" s="98"/>
      <c r="E176" s="98"/>
      <c r="F176" s="98"/>
      <c r="G176" s="98"/>
      <c r="H176" s="98"/>
      <c r="I176" s="98"/>
      <c r="J176" s="74"/>
    </row>
    <row r="177" spans="1:10" x14ac:dyDescent="0.25">
      <c r="A177" s="97"/>
      <c r="B177" s="97"/>
      <c r="C177" s="98"/>
      <c r="D177" s="98"/>
      <c r="E177" s="98"/>
      <c r="F177" s="98"/>
      <c r="G177" s="98"/>
      <c r="H177" s="98"/>
      <c r="I177" s="98"/>
      <c r="J177" s="74"/>
    </row>
    <row r="178" spans="1:10" x14ac:dyDescent="0.25">
      <c r="A178" s="97"/>
      <c r="B178" s="97"/>
      <c r="C178" s="98"/>
      <c r="D178" s="98"/>
      <c r="E178" s="98"/>
      <c r="F178" s="98"/>
      <c r="G178" s="98"/>
      <c r="H178" s="98"/>
      <c r="I178" s="98"/>
      <c r="J178" s="74"/>
    </row>
    <row r="179" spans="1:10" x14ac:dyDescent="0.25">
      <c r="A179" s="97"/>
      <c r="B179" s="97"/>
      <c r="C179" s="98"/>
      <c r="D179" s="98"/>
      <c r="E179" s="98"/>
      <c r="F179" s="98"/>
      <c r="G179" s="98"/>
      <c r="H179" s="98"/>
      <c r="I179" s="98"/>
      <c r="J179" s="74"/>
    </row>
    <row r="180" spans="1:10" x14ac:dyDescent="0.25">
      <c r="A180" s="97"/>
      <c r="B180" s="97"/>
      <c r="C180" s="98"/>
      <c r="D180" s="98"/>
      <c r="E180" s="98"/>
      <c r="F180" s="98"/>
      <c r="G180" s="98"/>
      <c r="H180" s="98"/>
      <c r="I180" s="98"/>
      <c r="J180" s="74"/>
    </row>
    <row r="181" spans="1:10" x14ac:dyDescent="0.25">
      <c r="A181" s="97"/>
      <c r="B181" s="97"/>
      <c r="C181" s="98"/>
      <c r="D181" s="98"/>
      <c r="E181" s="98"/>
      <c r="F181" s="98"/>
      <c r="G181" s="98"/>
      <c r="H181" s="98"/>
      <c r="I181" s="98"/>
      <c r="J181" s="74"/>
    </row>
    <row r="182" spans="1:10" x14ac:dyDescent="0.25">
      <c r="A182" s="97"/>
      <c r="B182" s="97"/>
      <c r="C182" s="98"/>
      <c r="D182" s="98"/>
      <c r="E182" s="98"/>
      <c r="F182" s="98"/>
      <c r="G182" s="98"/>
      <c r="H182" s="98"/>
      <c r="I182" s="98"/>
      <c r="J182" s="74"/>
    </row>
    <row r="183" spans="1:10" x14ac:dyDescent="0.25">
      <c r="A183" s="97"/>
      <c r="B183" s="97"/>
      <c r="C183" s="98"/>
      <c r="D183" s="98"/>
      <c r="E183" s="98"/>
      <c r="F183" s="98"/>
      <c r="G183" s="98"/>
      <c r="H183" s="98"/>
      <c r="I183" s="98"/>
      <c r="J183" s="74"/>
    </row>
    <row r="184" spans="1:10" x14ac:dyDescent="0.25">
      <c r="A184" s="97"/>
      <c r="B184" s="97"/>
      <c r="C184" s="98"/>
      <c r="D184" s="98"/>
      <c r="E184" s="98"/>
      <c r="F184" s="98"/>
      <c r="G184" s="98"/>
      <c r="H184" s="98"/>
      <c r="I184" s="98"/>
      <c r="J184" s="74"/>
    </row>
    <row r="185" spans="1:10" x14ac:dyDescent="0.25">
      <c r="A185" s="97"/>
      <c r="B185" s="97"/>
      <c r="C185" s="98"/>
      <c r="D185" s="98"/>
      <c r="E185" s="98"/>
      <c r="F185" s="98"/>
      <c r="G185" s="98"/>
      <c r="H185" s="98"/>
      <c r="I185" s="98"/>
      <c r="J185" s="74"/>
    </row>
    <row r="186" spans="1:10" x14ac:dyDescent="0.25">
      <c r="A186" s="97"/>
      <c r="B186" s="97"/>
      <c r="C186" s="98"/>
      <c r="D186" s="98"/>
      <c r="E186" s="98"/>
      <c r="F186" s="98"/>
      <c r="G186" s="98"/>
      <c r="H186" s="98"/>
      <c r="I186" s="98"/>
      <c r="J186" s="74"/>
    </row>
    <row r="187" spans="1:10" x14ac:dyDescent="0.25">
      <c r="A187" s="97"/>
      <c r="B187" s="97"/>
      <c r="C187" s="98"/>
      <c r="D187" s="98"/>
      <c r="E187" s="98"/>
      <c r="F187" s="98"/>
      <c r="G187" s="98"/>
      <c r="H187" s="98"/>
      <c r="I187" s="98"/>
      <c r="J187" s="74"/>
    </row>
    <row r="188" spans="1:10" x14ac:dyDescent="0.25">
      <c r="A188" s="97"/>
      <c r="B188" s="97"/>
      <c r="C188" s="98"/>
      <c r="D188" s="98"/>
      <c r="E188" s="98"/>
      <c r="F188" s="98"/>
      <c r="G188" s="98"/>
      <c r="H188" s="98"/>
      <c r="I188" s="98"/>
      <c r="J188" s="74"/>
    </row>
    <row r="189" spans="1:10" x14ac:dyDescent="0.25">
      <c r="A189" s="97"/>
      <c r="B189" s="97"/>
      <c r="C189" s="98"/>
      <c r="D189" s="98"/>
      <c r="E189" s="98"/>
      <c r="F189" s="98"/>
      <c r="G189" s="98"/>
      <c r="H189" s="98"/>
      <c r="I189" s="98"/>
      <c r="J189" s="74"/>
    </row>
    <row r="190" spans="1:10" x14ac:dyDescent="0.25">
      <c r="A190" s="97"/>
      <c r="B190" s="97"/>
      <c r="C190" s="98"/>
      <c r="D190" s="98"/>
      <c r="E190" s="98"/>
      <c r="F190" s="98"/>
      <c r="G190" s="98"/>
      <c r="H190" s="98"/>
      <c r="I190" s="98"/>
      <c r="J190" s="74"/>
    </row>
    <row r="191" spans="1:10" x14ac:dyDescent="0.25">
      <c r="A191" s="97"/>
      <c r="B191" s="97"/>
      <c r="C191" s="98"/>
      <c r="D191" s="98"/>
      <c r="E191" s="98"/>
      <c r="F191" s="98"/>
      <c r="G191" s="98"/>
      <c r="H191" s="98"/>
      <c r="I191" s="98"/>
      <c r="J191" s="74"/>
    </row>
    <row r="192" spans="1:10" x14ac:dyDescent="0.25">
      <c r="A192" s="97"/>
      <c r="B192" s="97"/>
      <c r="C192" s="98"/>
      <c r="D192" s="98"/>
      <c r="E192" s="98"/>
      <c r="F192" s="98"/>
      <c r="G192" s="98"/>
      <c r="H192" s="98"/>
      <c r="I192" s="98"/>
      <c r="J192" s="74"/>
    </row>
    <row r="193" spans="1:10" x14ac:dyDescent="0.25">
      <c r="A193" s="97"/>
      <c r="B193" s="97"/>
      <c r="C193" s="98"/>
      <c r="D193" s="98"/>
      <c r="E193" s="98"/>
      <c r="F193" s="98"/>
      <c r="G193" s="98"/>
      <c r="H193" s="98"/>
      <c r="I193" s="98"/>
      <c r="J193" s="74"/>
    </row>
    <row r="194" spans="1:10" x14ac:dyDescent="0.25">
      <c r="A194" s="97"/>
      <c r="B194" s="97"/>
      <c r="C194" s="98"/>
      <c r="D194" s="98"/>
      <c r="E194" s="98"/>
      <c r="F194" s="98"/>
      <c r="G194" s="98"/>
      <c r="H194" s="98"/>
      <c r="I194" s="98"/>
      <c r="J194" s="74"/>
    </row>
    <row r="195" spans="1:10" x14ac:dyDescent="0.25">
      <c r="A195" s="97"/>
      <c r="B195" s="97"/>
      <c r="C195" s="98"/>
      <c r="D195" s="98"/>
      <c r="E195" s="98"/>
      <c r="F195" s="98"/>
      <c r="G195" s="98"/>
      <c r="H195" s="98"/>
      <c r="I195" s="98"/>
      <c r="J195" s="74"/>
    </row>
    <row r="196" spans="1:10" x14ac:dyDescent="0.25">
      <c r="A196" s="97"/>
      <c r="B196" s="97"/>
      <c r="C196" s="98"/>
      <c r="D196" s="98"/>
      <c r="E196" s="98"/>
      <c r="F196" s="98"/>
      <c r="G196" s="98"/>
      <c r="H196" s="98"/>
      <c r="I196" s="98"/>
      <c r="J196" s="74"/>
    </row>
    <row r="197" spans="1:10" x14ac:dyDescent="0.25">
      <c r="A197" s="97"/>
      <c r="B197" s="97"/>
      <c r="C197" s="98"/>
      <c r="D197" s="98"/>
      <c r="E197" s="98"/>
      <c r="F197" s="98"/>
      <c r="G197" s="98"/>
      <c r="H197" s="98"/>
      <c r="I197" s="98"/>
      <c r="J197" s="74"/>
    </row>
    <row r="198" spans="1:10" x14ac:dyDescent="0.25">
      <c r="A198" s="97"/>
      <c r="B198" s="97"/>
      <c r="C198" s="98"/>
      <c r="D198" s="98"/>
      <c r="E198" s="98"/>
      <c r="F198" s="98"/>
      <c r="G198" s="98"/>
      <c r="H198" s="98"/>
      <c r="I198" s="98"/>
      <c r="J198" s="74"/>
    </row>
    <row r="199" spans="1:10" x14ac:dyDescent="0.25">
      <c r="A199" s="97"/>
      <c r="B199" s="97"/>
      <c r="C199" s="98"/>
      <c r="D199" s="98"/>
      <c r="E199" s="98"/>
      <c r="F199" s="98"/>
      <c r="G199" s="98"/>
      <c r="H199" s="98"/>
      <c r="I199" s="98"/>
      <c r="J199" s="74"/>
    </row>
    <row r="200" spans="1:10" x14ac:dyDescent="0.25">
      <c r="A200" s="97"/>
      <c r="B200" s="97"/>
      <c r="C200" s="98"/>
      <c r="D200" s="98"/>
      <c r="E200" s="98"/>
      <c r="F200" s="98"/>
      <c r="G200" s="98"/>
      <c r="H200" s="98"/>
      <c r="I200" s="98"/>
      <c r="J200" s="74"/>
    </row>
    <row r="201" spans="1:10" x14ac:dyDescent="0.25">
      <c r="A201" s="97"/>
      <c r="B201" s="97"/>
      <c r="C201" s="98"/>
      <c r="D201" s="98"/>
      <c r="E201" s="98"/>
      <c r="F201" s="98"/>
      <c r="G201" s="98"/>
      <c r="H201" s="98"/>
      <c r="I201" s="98"/>
      <c r="J201" s="74"/>
    </row>
    <row r="202" spans="1:10" x14ac:dyDescent="0.25">
      <c r="A202" s="97"/>
      <c r="B202" s="97"/>
      <c r="C202" s="98"/>
      <c r="D202" s="98"/>
      <c r="E202" s="98"/>
      <c r="F202" s="98"/>
      <c r="G202" s="98"/>
      <c r="H202" s="98"/>
      <c r="I202" s="98"/>
      <c r="J202" s="74"/>
    </row>
    <row r="203" spans="1:10" x14ac:dyDescent="0.25">
      <c r="A203" s="97"/>
      <c r="B203" s="97"/>
      <c r="C203" s="98"/>
      <c r="D203" s="98"/>
      <c r="E203" s="98"/>
      <c r="F203" s="98"/>
      <c r="G203" s="98"/>
      <c r="H203" s="98"/>
      <c r="I203" s="98"/>
      <c r="J203" s="74"/>
    </row>
    <row r="204" spans="1:10" x14ac:dyDescent="0.25">
      <c r="A204" s="97"/>
      <c r="B204" s="97"/>
      <c r="C204" s="98"/>
      <c r="D204" s="98"/>
      <c r="E204" s="98"/>
      <c r="F204" s="98"/>
      <c r="G204" s="98"/>
      <c r="H204" s="98"/>
      <c r="I204" s="98"/>
      <c r="J204" s="74"/>
    </row>
    <row r="205" spans="1:10" x14ac:dyDescent="0.25">
      <c r="A205" s="97"/>
      <c r="B205" s="97"/>
      <c r="C205" s="98"/>
      <c r="D205" s="98"/>
      <c r="E205" s="98"/>
      <c r="F205" s="98"/>
      <c r="G205" s="98"/>
      <c r="H205" s="98"/>
      <c r="I205" s="98"/>
      <c r="J205" s="74"/>
    </row>
    <row r="206" spans="1:10" x14ac:dyDescent="0.25">
      <c r="A206" s="97"/>
      <c r="B206" s="97"/>
      <c r="C206" s="98"/>
      <c r="D206" s="98"/>
      <c r="E206" s="98"/>
      <c r="F206" s="98"/>
      <c r="G206" s="98"/>
      <c r="H206" s="98"/>
      <c r="I206" s="98"/>
      <c r="J206" s="74"/>
    </row>
    <row r="207" spans="1:10" x14ac:dyDescent="0.25">
      <c r="A207" s="97"/>
      <c r="B207" s="97"/>
      <c r="C207" s="98"/>
      <c r="D207" s="98"/>
      <c r="E207" s="98"/>
      <c r="F207" s="98"/>
      <c r="G207" s="98"/>
      <c r="H207" s="98"/>
      <c r="I207" s="98"/>
      <c r="J207" s="74"/>
    </row>
    <row r="208" spans="1:10" x14ac:dyDescent="0.25">
      <c r="A208" s="97"/>
      <c r="B208" s="97"/>
      <c r="C208" s="98"/>
      <c r="D208" s="98"/>
      <c r="E208" s="98"/>
      <c r="F208" s="98"/>
      <c r="G208" s="98"/>
      <c r="H208" s="98"/>
      <c r="I208" s="98"/>
      <c r="J208" s="74"/>
    </row>
    <row r="209" spans="1:10" x14ac:dyDescent="0.25">
      <c r="A209" s="97"/>
      <c r="B209" s="97"/>
      <c r="C209" s="98"/>
      <c r="D209" s="98"/>
      <c r="E209" s="98"/>
      <c r="F209" s="98"/>
      <c r="G209" s="98"/>
      <c r="H209" s="98"/>
      <c r="I209" s="98"/>
      <c r="J209" s="74"/>
    </row>
    <row r="210" spans="1:10" x14ac:dyDescent="0.25">
      <c r="A210" s="97"/>
      <c r="B210" s="97"/>
      <c r="C210" s="98"/>
      <c r="D210" s="98"/>
      <c r="E210" s="98"/>
      <c r="F210" s="98"/>
      <c r="G210" s="98"/>
      <c r="H210" s="98"/>
      <c r="I210" s="98"/>
      <c r="J210" s="74"/>
    </row>
    <row r="211" spans="1:10" x14ac:dyDescent="0.25">
      <c r="A211" s="97"/>
      <c r="B211" s="97"/>
      <c r="C211" s="98"/>
      <c r="D211" s="98"/>
      <c r="E211" s="98"/>
      <c r="F211" s="98"/>
      <c r="G211" s="98"/>
      <c r="H211" s="98"/>
      <c r="I211" s="98"/>
      <c r="J211" s="74"/>
    </row>
    <row r="212" spans="1:10" x14ac:dyDescent="0.25">
      <c r="A212" s="97"/>
      <c r="B212" s="97"/>
      <c r="C212" s="98"/>
      <c r="D212" s="98"/>
      <c r="E212" s="98"/>
      <c r="F212" s="98"/>
      <c r="G212" s="98"/>
      <c r="H212" s="98"/>
      <c r="I212" s="98"/>
      <c r="J212" s="74"/>
    </row>
    <row r="213" spans="1:10" x14ac:dyDescent="0.25">
      <c r="A213" s="97"/>
      <c r="B213" s="97"/>
      <c r="C213" s="98"/>
      <c r="D213" s="98"/>
      <c r="E213" s="98"/>
      <c r="F213" s="98"/>
      <c r="G213" s="98"/>
      <c r="H213" s="98"/>
      <c r="I213" s="98"/>
      <c r="J213" s="74"/>
    </row>
    <row r="214" spans="1:10" x14ac:dyDescent="0.25">
      <c r="A214" s="97"/>
      <c r="B214" s="97"/>
      <c r="C214" s="98"/>
      <c r="D214" s="98"/>
      <c r="E214" s="98"/>
      <c r="F214" s="98"/>
      <c r="G214" s="98"/>
      <c r="H214" s="98"/>
      <c r="I214" s="98"/>
      <c r="J214" s="74"/>
    </row>
    <row r="215" spans="1:10" x14ac:dyDescent="0.25">
      <c r="A215" s="97"/>
      <c r="B215" s="97"/>
      <c r="C215" s="98"/>
      <c r="D215" s="98"/>
      <c r="E215" s="98"/>
      <c r="F215" s="98"/>
      <c r="G215" s="98"/>
      <c r="H215" s="98"/>
      <c r="I215" s="98"/>
      <c r="J215" s="74"/>
    </row>
    <row r="216" spans="1:10" x14ac:dyDescent="0.25">
      <c r="A216" s="97"/>
      <c r="B216" s="97"/>
      <c r="C216" s="98"/>
      <c r="D216" s="98"/>
      <c r="E216" s="98"/>
      <c r="F216" s="98"/>
      <c r="G216" s="98"/>
      <c r="H216" s="98"/>
      <c r="I216" s="98"/>
      <c r="J216" s="74"/>
    </row>
    <row r="217" spans="1:10" x14ac:dyDescent="0.25">
      <c r="A217" s="97"/>
      <c r="B217" s="97"/>
      <c r="C217" s="98"/>
      <c r="D217" s="98"/>
      <c r="E217" s="98"/>
      <c r="F217" s="98"/>
      <c r="G217" s="98"/>
      <c r="H217" s="98"/>
      <c r="I217" s="98"/>
      <c r="J217" s="74"/>
    </row>
    <row r="218" spans="1:10" x14ac:dyDescent="0.25">
      <c r="A218" s="97"/>
      <c r="B218" s="97"/>
      <c r="C218" s="98"/>
      <c r="D218" s="98"/>
      <c r="E218" s="98"/>
      <c r="F218" s="98"/>
      <c r="G218" s="98"/>
      <c r="H218" s="98"/>
      <c r="I218" s="98"/>
      <c r="J218" s="74"/>
    </row>
    <row r="219" spans="1:10" x14ac:dyDescent="0.25">
      <c r="A219" s="97"/>
      <c r="B219" s="97"/>
      <c r="C219" s="98"/>
      <c r="D219" s="98"/>
      <c r="E219" s="98"/>
      <c r="F219" s="98"/>
      <c r="G219" s="98"/>
      <c r="H219" s="98"/>
      <c r="I219" s="98"/>
      <c r="J219" s="74"/>
    </row>
    <row r="220" spans="1:10" x14ac:dyDescent="0.25">
      <c r="A220" s="97"/>
      <c r="B220" s="97"/>
      <c r="C220" s="98"/>
      <c r="D220" s="98"/>
      <c r="E220" s="98"/>
      <c r="F220" s="98"/>
      <c r="G220" s="98"/>
      <c r="H220" s="98"/>
      <c r="I220" s="98"/>
      <c r="J220" s="74"/>
    </row>
    <row r="221" spans="1:10" x14ac:dyDescent="0.25">
      <c r="A221" s="97"/>
      <c r="B221" s="97"/>
      <c r="C221" s="98"/>
      <c r="D221" s="98"/>
      <c r="E221" s="98"/>
      <c r="F221" s="98"/>
      <c r="G221" s="98"/>
      <c r="H221" s="98"/>
      <c r="I221" s="98"/>
      <c r="J221" s="74"/>
    </row>
    <row r="222" spans="1:10" x14ac:dyDescent="0.25">
      <c r="A222" s="97"/>
      <c r="B222" s="97"/>
      <c r="C222" s="98"/>
      <c r="D222" s="98"/>
      <c r="E222" s="98"/>
      <c r="F222" s="98"/>
      <c r="G222" s="98"/>
      <c r="H222" s="98"/>
      <c r="I222" s="98"/>
      <c r="J222" s="74"/>
    </row>
    <row r="223" spans="1:10" x14ac:dyDescent="0.25">
      <c r="A223" s="97"/>
      <c r="B223" s="97"/>
      <c r="C223" s="98"/>
      <c r="D223" s="98"/>
      <c r="E223" s="98"/>
      <c r="F223" s="98"/>
      <c r="G223" s="98"/>
      <c r="H223" s="98"/>
      <c r="I223" s="98"/>
      <c r="J223" s="74"/>
    </row>
    <row r="224" spans="1:10" x14ac:dyDescent="0.25">
      <c r="A224" s="97"/>
      <c r="B224" s="97"/>
      <c r="C224" s="98"/>
      <c r="D224" s="98"/>
      <c r="E224" s="98"/>
      <c r="F224" s="98"/>
      <c r="G224" s="98"/>
      <c r="H224" s="98"/>
      <c r="I224" s="98"/>
      <c r="J224" s="74"/>
    </row>
    <row r="225" spans="1:10" x14ac:dyDescent="0.25">
      <c r="A225" s="97"/>
      <c r="B225" s="97"/>
      <c r="C225" s="98"/>
      <c r="D225" s="98"/>
      <c r="E225" s="98"/>
      <c r="F225" s="98"/>
      <c r="G225" s="98"/>
      <c r="H225" s="98"/>
      <c r="I225" s="98"/>
      <c r="J225" s="74"/>
    </row>
    <row r="226" spans="1:10" x14ac:dyDescent="0.25">
      <c r="A226" s="97"/>
      <c r="B226" s="97"/>
      <c r="C226" s="98"/>
      <c r="D226" s="98"/>
      <c r="E226" s="98"/>
      <c r="F226" s="98"/>
      <c r="G226" s="98"/>
      <c r="H226" s="98"/>
      <c r="I226" s="98"/>
      <c r="J226" s="74"/>
    </row>
    <row r="227" spans="1:10" x14ac:dyDescent="0.25">
      <c r="A227" s="97"/>
      <c r="B227" s="97"/>
      <c r="C227" s="98"/>
      <c r="D227" s="98"/>
      <c r="E227" s="98"/>
      <c r="F227" s="98"/>
      <c r="G227" s="98"/>
      <c r="H227" s="98"/>
      <c r="I227" s="98"/>
      <c r="J227" s="74"/>
    </row>
    <row r="228" spans="1:10" x14ac:dyDescent="0.25">
      <c r="A228" s="97"/>
      <c r="B228" s="97"/>
      <c r="C228" s="98"/>
      <c r="D228" s="98"/>
      <c r="E228" s="98"/>
      <c r="F228" s="98"/>
      <c r="G228" s="98"/>
      <c r="H228" s="98"/>
      <c r="I228" s="98"/>
      <c r="J228" s="74"/>
    </row>
    <row r="229" spans="1:10" x14ac:dyDescent="0.25">
      <c r="A229" s="97"/>
      <c r="B229" s="97"/>
      <c r="C229" s="98"/>
      <c r="D229" s="98"/>
      <c r="E229" s="98"/>
      <c r="F229" s="98"/>
      <c r="G229" s="98"/>
      <c r="H229" s="98"/>
      <c r="I229" s="98"/>
      <c r="J229" s="74"/>
    </row>
    <row r="230" spans="1:10" x14ac:dyDescent="0.25">
      <c r="A230" s="97"/>
      <c r="B230" s="97"/>
      <c r="C230" s="98"/>
      <c r="D230" s="98"/>
      <c r="E230" s="98"/>
      <c r="F230" s="98"/>
      <c r="G230" s="98"/>
      <c r="H230" s="98"/>
      <c r="I230" s="98"/>
      <c r="J230" s="74"/>
    </row>
    <row r="231" spans="1:10" x14ac:dyDescent="0.25">
      <c r="A231" s="97"/>
      <c r="B231" s="97"/>
      <c r="C231" s="98"/>
      <c r="D231" s="98"/>
      <c r="E231" s="98"/>
      <c r="F231" s="98"/>
      <c r="G231" s="98"/>
      <c r="H231" s="98"/>
      <c r="I231" s="98"/>
      <c r="J231" s="74"/>
    </row>
    <row r="232" spans="1:10" x14ac:dyDescent="0.25">
      <c r="A232" s="97"/>
      <c r="B232" s="97"/>
      <c r="C232" s="98"/>
      <c r="D232" s="98"/>
      <c r="E232" s="98"/>
      <c r="F232" s="98"/>
      <c r="G232" s="98"/>
      <c r="H232" s="98"/>
      <c r="I232" s="98"/>
      <c r="J232" s="74"/>
    </row>
    <row r="233" spans="1:10" x14ac:dyDescent="0.25">
      <c r="A233" s="97"/>
      <c r="B233" s="97"/>
      <c r="C233" s="98"/>
      <c r="D233" s="98"/>
      <c r="E233" s="98"/>
      <c r="F233" s="98"/>
      <c r="G233" s="98"/>
      <c r="H233" s="98"/>
      <c r="I233" s="98"/>
      <c r="J233" s="74"/>
    </row>
    <row r="234" spans="1:10" x14ac:dyDescent="0.25">
      <c r="A234" s="97"/>
      <c r="B234" s="97"/>
      <c r="C234" s="98"/>
      <c r="D234" s="98"/>
      <c r="E234" s="98"/>
      <c r="F234" s="98"/>
      <c r="G234" s="98"/>
      <c r="H234" s="98"/>
      <c r="I234" s="98"/>
      <c r="J234" s="74"/>
    </row>
    <row r="235" spans="1:10" x14ac:dyDescent="0.25">
      <c r="A235" s="97"/>
      <c r="B235" s="97"/>
      <c r="C235" s="98"/>
      <c r="D235" s="98"/>
      <c r="E235" s="98"/>
      <c r="F235" s="98"/>
      <c r="G235" s="98"/>
      <c r="H235" s="98"/>
      <c r="I235" s="98"/>
      <c r="J235" s="74"/>
    </row>
    <row r="236" spans="1:10" x14ac:dyDescent="0.25">
      <c r="A236" s="97"/>
      <c r="B236" s="97"/>
      <c r="C236" s="98"/>
      <c r="D236" s="98"/>
      <c r="E236" s="98"/>
      <c r="F236" s="98"/>
      <c r="G236" s="98"/>
      <c r="H236" s="98"/>
      <c r="I236" s="98"/>
      <c r="J236" s="74"/>
    </row>
    <row r="237" spans="1:10" x14ac:dyDescent="0.25">
      <c r="A237" s="97"/>
      <c r="B237" s="97"/>
      <c r="C237" s="98"/>
      <c r="D237" s="98"/>
      <c r="E237" s="98"/>
      <c r="F237" s="98"/>
      <c r="G237" s="98"/>
      <c r="H237" s="98"/>
      <c r="I237" s="98"/>
      <c r="J237" s="74"/>
    </row>
    <row r="238" spans="1:10" x14ac:dyDescent="0.25">
      <c r="A238" s="97"/>
      <c r="B238" s="97"/>
      <c r="C238" s="98"/>
      <c r="D238" s="98"/>
      <c r="E238" s="98"/>
      <c r="F238" s="98"/>
      <c r="G238" s="98"/>
      <c r="H238" s="98"/>
      <c r="I238" s="98"/>
      <c r="J238" s="74"/>
    </row>
    <row r="239" spans="1:10" x14ac:dyDescent="0.25">
      <c r="A239" s="97"/>
      <c r="B239" s="97"/>
      <c r="C239" s="98"/>
      <c r="D239" s="98"/>
      <c r="E239" s="98"/>
      <c r="F239" s="98"/>
      <c r="G239" s="98"/>
      <c r="H239" s="98"/>
      <c r="I239" s="98"/>
      <c r="J239" s="74"/>
    </row>
    <row r="240" spans="1:10" x14ac:dyDescent="0.25">
      <c r="A240" s="97"/>
      <c r="B240" s="97"/>
      <c r="C240" s="98"/>
      <c r="D240" s="98"/>
      <c r="E240" s="98"/>
      <c r="F240" s="98"/>
      <c r="G240" s="98"/>
      <c r="H240" s="98"/>
      <c r="I240" s="98"/>
      <c r="J240" s="74"/>
    </row>
    <row r="241" spans="1:10" x14ac:dyDescent="0.25">
      <c r="A241" s="97"/>
      <c r="B241" s="97"/>
      <c r="C241" s="98"/>
      <c r="D241" s="98"/>
      <c r="E241" s="98"/>
      <c r="F241" s="98"/>
      <c r="G241" s="98"/>
      <c r="H241" s="98"/>
      <c r="I241" s="98"/>
      <c r="J241" s="74"/>
    </row>
    <row r="242" spans="1:10" x14ac:dyDescent="0.25">
      <c r="A242" s="97"/>
      <c r="B242" s="97"/>
      <c r="C242" s="98"/>
      <c r="D242" s="98"/>
      <c r="E242" s="98"/>
      <c r="F242" s="98"/>
      <c r="G242" s="98"/>
      <c r="H242" s="98"/>
      <c r="I242" s="98"/>
      <c r="J242" s="74"/>
    </row>
    <row r="243" spans="1:10" x14ac:dyDescent="0.25">
      <c r="A243" s="97"/>
      <c r="B243" s="97"/>
      <c r="C243" s="98"/>
      <c r="D243" s="98"/>
      <c r="E243" s="98"/>
      <c r="F243" s="98"/>
      <c r="G243" s="98"/>
      <c r="H243" s="98"/>
      <c r="I243" s="98"/>
      <c r="J243" s="74"/>
    </row>
    <row r="244" spans="1:10" x14ac:dyDescent="0.25">
      <c r="A244" s="97"/>
      <c r="B244" s="97"/>
      <c r="C244" s="98"/>
      <c r="D244" s="98"/>
      <c r="E244" s="98"/>
      <c r="F244" s="98"/>
      <c r="G244" s="98"/>
      <c r="H244" s="98"/>
      <c r="I244" s="98"/>
      <c r="J244" s="74"/>
    </row>
    <row r="245" spans="1:10" x14ac:dyDescent="0.25">
      <c r="A245" s="97"/>
      <c r="B245" s="97"/>
      <c r="C245" s="98"/>
      <c r="D245" s="98"/>
      <c r="E245" s="98"/>
      <c r="F245" s="98"/>
      <c r="G245" s="98"/>
      <c r="H245" s="98"/>
      <c r="I245" s="98"/>
      <c r="J245" s="74"/>
    </row>
    <row r="246" spans="1:10" x14ac:dyDescent="0.25">
      <c r="A246" s="97"/>
      <c r="B246" s="97"/>
      <c r="C246" s="98"/>
      <c r="D246" s="98"/>
      <c r="E246" s="98"/>
      <c r="F246" s="98"/>
      <c r="G246" s="98"/>
      <c r="H246" s="98"/>
      <c r="I246" s="98"/>
      <c r="J246" s="74"/>
    </row>
    <row r="247" spans="1:10" x14ac:dyDescent="0.25">
      <c r="A247" s="97"/>
      <c r="B247" s="97"/>
      <c r="C247" s="98"/>
      <c r="D247" s="98"/>
      <c r="E247" s="98"/>
      <c r="F247" s="98"/>
      <c r="G247" s="98"/>
      <c r="H247" s="98"/>
      <c r="I247" s="98"/>
      <c r="J247" s="74"/>
    </row>
    <row r="248" spans="1:10" x14ac:dyDescent="0.25">
      <c r="A248" s="97"/>
      <c r="B248" s="97"/>
      <c r="C248" s="98"/>
      <c r="D248" s="98"/>
      <c r="E248" s="98"/>
      <c r="F248" s="98"/>
      <c r="G248" s="98"/>
      <c r="H248" s="98"/>
      <c r="I248" s="98"/>
      <c r="J248" s="74"/>
    </row>
    <row r="249" spans="1:10" x14ac:dyDescent="0.25">
      <c r="A249" s="97"/>
      <c r="B249" s="97"/>
      <c r="C249" s="98"/>
      <c r="D249" s="98"/>
      <c r="E249" s="98"/>
      <c r="F249" s="98"/>
      <c r="G249" s="98"/>
      <c r="H249" s="98"/>
      <c r="I249" s="98"/>
      <c r="J249" s="74"/>
    </row>
    <row r="250" spans="1:10" x14ac:dyDescent="0.25">
      <c r="A250" s="97"/>
      <c r="B250" s="97"/>
      <c r="C250" s="98"/>
      <c r="D250" s="98"/>
      <c r="E250" s="98"/>
      <c r="F250" s="98"/>
      <c r="G250" s="98"/>
      <c r="H250" s="98"/>
      <c r="I250" s="98"/>
      <c r="J250" s="74"/>
    </row>
    <row r="251" spans="1:10" x14ac:dyDescent="0.25">
      <c r="A251" s="97"/>
      <c r="B251" s="97"/>
      <c r="C251" s="98"/>
      <c r="D251" s="98"/>
      <c r="E251" s="98"/>
      <c r="F251" s="98"/>
      <c r="G251" s="98"/>
      <c r="H251" s="98"/>
      <c r="I251" s="98"/>
      <c r="J251" s="74"/>
    </row>
    <row r="252" spans="1:10" x14ac:dyDescent="0.25">
      <c r="A252" s="97"/>
      <c r="B252" s="97"/>
      <c r="C252" s="98"/>
      <c r="D252" s="98"/>
      <c r="E252" s="98"/>
      <c r="F252" s="98"/>
      <c r="G252" s="98"/>
      <c r="H252" s="98"/>
      <c r="I252" s="98"/>
      <c r="J252" s="74"/>
    </row>
    <row r="253" spans="1:10" x14ac:dyDescent="0.25">
      <c r="A253" s="97"/>
      <c r="B253" s="97"/>
      <c r="C253" s="98"/>
      <c r="D253" s="98"/>
      <c r="E253" s="98"/>
      <c r="F253" s="98"/>
      <c r="G253" s="98"/>
      <c r="H253" s="98"/>
      <c r="I253" s="98"/>
      <c r="J253" s="74"/>
    </row>
    <row r="254" spans="1:10" x14ac:dyDescent="0.25">
      <c r="A254" s="97"/>
      <c r="B254" s="97"/>
      <c r="C254" s="98"/>
      <c r="D254" s="98"/>
      <c r="E254" s="98"/>
      <c r="F254" s="98"/>
      <c r="G254" s="98"/>
      <c r="H254" s="98"/>
      <c r="I254" s="98"/>
      <c r="J254" s="74"/>
    </row>
    <row r="255" spans="1:10" x14ac:dyDescent="0.25">
      <c r="A255" s="97"/>
      <c r="B255" s="97"/>
      <c r="C255" s="98"/>
      <c r="D255" s="98"/>
      <c r="E255" s="98"/>
      <c r="F255" s="98"/>
      <c r="G255" s="98"/>
      <c r="H255" s="98"/>
      <c r="I255" s="98"/>
      <c r="J255" s="74"/>
    </row>
    <row r="256" spans="1:10" x14ac:dyDescent="0.25">
      <c r="A256" s="97"/>
      <c r="B256" s="97"/>
      <c r="C256" s="98"/>
      <c r="D256" s="98"/>
      <c r="E256" s="98"/>
      <c r="F256" s="98"/>
      <c r="G256" s="98"/>
      <c r="H256" s="98"/>
      <c r="I256" s="98"/>
      <c r="J256" s="74"/>
    </row>
    <row r="257" spans="1:10" x14ac:dyDescent="0.25">
      <c r="A257" s="97"/>
      <c r="B257" s="97"/>
      <c r="C257" s="98"/>
      <c r="D257" s="98"/>
      <c r="E257" s="98"/>
      <c r="F257" s="98"/>
      <c r="G257" s="98"/>
      <c r="H257" s="98"/>
      <c r="I257" s="98"/>
      <c r="J257" s="74"/>
    </row>
    <row r="258" spans="1:10" x14ac:dyDescent="0.25">
      <c r="A258" s="97"/>
      <c r="B258" s="97"/>
      <c r="C258" s="98"/>
      <c r="D258" s="98"/>
      <c r="E258" s="98"/>
      <c r="F258" s="98"/>
      <c r="G258" s="98"/>
      <c r="H258" s="98"/>
      <c r="I258" s="98"/>
      <c r="J258" s="74"/>
    </row>
    <row r="259" spans="1:10" x14ac:dyDescent="0.25">
      <c r="A259" s="97"/>
      <c r="B259" s="97"/>
      <c r="C259" s="98"/>
      <c r="D259" s="98"/>
      <c r="E259" s="98"/>
      <c r="F259" s="98"/>
      <c r="G259" s="98"/>
      <c r="H259" s="98"/>
      <c r="I259" s="98"/>
      <c r="J259" s="74"/>
    </row>
    <row r="260" spans="1:10" x14ac:dyDescent="0.25">
      <c r="A260" s="97"/>
      <c r="B260" s="97"/>
      <c r="C260" s="98"/>
      <c r="D260" s="98"/>
      <c r="E260" s="98"/>
      <c r="F260" s="98"/>
      <c r="G260" s="98"/>
      <c r="H260" s="98"/>
      <c r="I260" s="74"/>
      <c r="J260" s="74"/>
    </row>
    <row r="261" spans="1:10" x14ac:dyDescent="0.25">
      <c r="A261" s="97"/>
      <c r="B261" s="97"/>
      <c r="C261" s="98"/>
      <c r="D261" s="98"/>
      <c r="E261" s="98"/>
      <c r="F261" s="98"/>
      <c r="G261" s="98"/>
      <c r="H261" s="98"/>
      <c r="I261" s="74"/>
      <c r="J261" s="74"/>
    </row>
    <row r="262" spans="1:10" x14ac:dyDescent="0.25">
      <c r="A262" s="97"/>
      <c r="B262" s="97"/>
      <c r="C262" s="98"/>
      <c r="D262" s="98"/>
      <c r="E262" s="98"/>
      <c r="F262" s="98"/>
      <c r="G262" s="98"/>
      <c r="H262" s="98"/>
      <c r="I262" s="74"/>
      <c r="J262" s="74"/>
    </row>
    <row r="263" spans="1:10" x14ac:dyDescent="0.25">
      <c r="A263" s="97"/>
      <c r="B263" s="97"/>
      <c r="C263" s="98"/>
      <c r="D263" s="98"/>
      <c r="E263" s="98"/>
      <c r="F263" s="98"/>
      <c r="G263" s="98"/>
      <c r="H263" s="98"/>
      <c r="I263" s="74"/>
      <c r="J263" s="74"/>
    </row>
    <row r="264" spans="1:10" x14ac:dyDescent="0.25">
      <c r="A264" s="97"/>
      <c r="B264" s="97"/>
      <c r="C264" s="98"/>
      <c r="D264" s="98"/>
      <c r="E264" s="98"/>
      <c r="F264" s="98"/>
      <c r="G264" s="98"/>
      <c r="H264" s="98"/>
      <c r="I264" s="74"/>
      <c r="J264" s="74"/>
    </row>
    <row r="265" spans="1:10" x14ac:dyDescent="0.25">
      <c r="A265" s="97"/>
      <c r="B265" s="97"/>
      <c r="C265" s="98"/>
      <c r="D265" s="98"/>
      <c r="E265" s="98"/>
      <c r="F265" s="98"/>
      <c r="G265" s="98"/>
      <c r="H265" s="98"/>
      <c r="I265" s="74"/>
      <c r="J265" s="74"/>
    </row>
    <row r="266" spans="1:10" x14ac:dyDescent="0.25">
      <c r="A266" s="97"/>
      <c r="B266" s="97"/>
      <c r="C266" s="98"/>
      <c r="D266" s="98"/>
      <c r="E266" s="98"/>
      <c r="F266" s="98"/>
      <c r="G266" s="98"/>
      <c r="H266" s="98"/>
      <c r="I266" s="74"/>
      <c r="J266" s="74"/>
    </row>
    <row r="267" spans="1:10" x14ac:dyDescent="0.25">
      <c r="A267" s="97"/>
      <c r="B267" s="97"/>
      <c r="C267" s="98"/>
      <c r="D267" s="98"/>
      <c r="E267" s="98"/>
      <c r="F267" s="98"/>
      <c r="G267" s="98"/>
      <c r="H267" s="98"/>
      <c r="I267" s="74"/>
      <c r="J267" s="74"/>
    </row>
    <row r="268" spans="1:10" x14ac:dyDescent="0.25">
      <c r="A268" s="97"/>
      <c r="B268" s="97"/>
      <c r="C268" s="98"/>
      <c r="D268" s="98"/>
      <c r="E268" s="98"/>
      <c r="F268" s="98"/>
      <c r="G268" s="98"/>
      <c r="H268" s="98"/>
      <c r="I268" s="74"/>
      <c r="J268" s="74"/>
    </row>
    <row r="269" spans="1:10" x14ac:dyDescent="0.25">
      <c r="A269" s="97"/>
      <c r="B269" s="97"/>
      <c r="C269" s="98"/>
      <c r="D269" s="98"/>
      <c r="E269" s="98"/>
      <c r="F269" s="98"/>
      <c r="G269" s="98"/>
      <c r="H269" s="98"/>
      <c r="I269" s="74"/>
      <c r="J269" s="74"/>
    </row>
    <row r="270" spans="1:10" x14ac:dyDescent="0.25">
      <c r="A270" s="97"/>
      <c r="B270" s="97"/>
      <c r="C270" s="98"/>
      <c r="D270" s="98"/>
      <c r="E270" s="98"/>
      <c r="F270" s="98"/>
      <c r="G270" s="98"/>
      <c r="H270" s="98"/>
      <c r="I270" s="74"/>
      <c r="J270" s="74"/>
    </row>
    <row r="271" spans="1:10" x14ac:dyDescent="0.25">
      <c r="A271" s="97"/>
      <c r="B271" s="97"/>
      <c r="C271" s="98"/>
      <c r="D271" s="98"/>
      <c r="E271" s="98"/>
      <c r="F271" s="98"/>
      <c r="G271" s="98"/>
      <c r="H271" s="98"/>
      <c r="I271" s="74"/>
      <c r="J271" s="74"/>
    </row>
    <row r="272" spans="1:10" x14ac:dyDescent="0.25">
      <c r="A272" s="97"/>
      <c r="B272" s="97"/>
      <c r="C272" s="98"/>
      <c r="D272" s="98"/>
      <c r="E272" s="98"/>
      <c r="F272" s="98"/>
      <c r="G272" s="98"/>
      <c r="H272" s="98"/>
      <c r="I272" s="74"/>
      <c r="J272" s="74"/>
    </row>
    <row r="273" spans="1:10" x14ac:dyDescent="0.25">
      <c r="A273" s="97"/>
      <c r="B273" s="97"/>
      <c r="C273" s="97"/>
      <c r="D273" s="97"/>
      <c r="E273" s="97"/>
      <c r="F273" s="97"/>
      <c r="G273" s="98"/>
      <c r="H273" s="98"/>
      <c r="I273" s="74"/>
      <c r="J273" s="74"/>
    </row>
    <row r="274" spans="1:10" x14ac:dyDescent="0.25">
      <c r="A274" s="97"/>
      <c r="B274" s="97"/>
      <c r="C274" s="97"/>
      <c r="D274" s="97"/>
      <c r="E274" s="97"/>
      <c r="F274" s="97"/>
      <c r="G274" s="98"/>
      <c r="H274" s="98"/>
      <c r="I274" s="74"/>
      <c r="J274" s="74"/>
    </row>
    <row r="275" spans="1:10" x14ac:dyDescent="0.25">
      <c r="A275" s="97"/>
      <c r="B275" s="97"/>
      <c r="C275" s="97"/>
      <c r="D275" s="97"/>
      <c r="E275" s="97"/>
      <c r="F275" s="97"/>
      <c r="G275" s="98"/>
      <c r="H275" s="98"/>
      <c r="I275" s="74"/>
      <c r="J275" s="74"/>
    </row>
    <row r="276" spans="1:10" x14ac:dyDescent="0.25">
      <c r="A276" s="97"/>
      <c r="B276" s="97"/>
      <c r="C276" s="97"/>
      <c r="D276" s="97"/>
      <c r="E276" s="97"/>
      <c r="F276" s="97"/>
      <c r="G276" s="98"/>
      <c r="H276" s="98"/>
      <c r="I276" s="74"/>
      <c r="J276" s="74"/>
    </row>
    <row r="277" spans="1:10" x14ac:dyDescent="0.25">
      <c r="A277" s="97"/>
      <c r="B277" s="97"/>
      <c r="C277" s="97"/>
      <c r="D277" s="97"/>
      <c r="E277" s="97"/>
      <c r="F277" s="97"/>
      <c r="G277" s="98"/>
      <c r="H277" s="98"/>
      <c r="I277" s="74"/>
      <c r="J277" s="74"/>
    </row>
    <row r="278" spans="1:10" x14ac:dyDescent="0.25">
      <c r="A278" s="97"/>
      <c r="B278" s="97"/>
      <c r="C278" s="97"/>
      <c r="D278" s="97"/>
      <c r="E278" s="97"/>
      <c r="F278" s="97"/>
      <c r="G278" s="98"/>
      <c r="H278" s="98"/>
      <c r="I278" s="74"/>
      <c r="J278" s="74"/>
    </row>
    <row r="279" spans="1:10" x14ac:dyDescent="0.25">
      <c r="A279" s="97"/>
      <c r="B279" s="97"/>
      <c r="C279" s="97"/>
      <c r="D279" s="97"/>
      <c r="E279" s="97"/>
      <c r="F279" s="97"/>
      <c r="G279" s="98"/>
      <c r="H279" s="98"/>
      <c r="I279" s="74"/>
      <c r="J279" s="74"/>
    </row>
    <row r="280" spans="1:10" x14ac:dyDescent="0.25">
      <c r="A280" s="97"/>
      <c r="B280" s="97"/>
      <c r="C280" s="97"/>
      <c r="D280" s="97"/>
      <c r="E280" s="97"/>
      <c r="F280" s="97"/>
      <c r="G280" s="98"/>
      <c r="H280" s="98"/>
      <c r="I280" s="74"/>
      <c r="J280" s="74"/>
    </row>
    <row r="281" spans="1:10" x14ac:dyDescent="0.25">
      <c r="A281" s="97"/>
      <c r="B281" s="97"/>
      <c r="C281" s="97"/>
      <c r="D281" s="97"/>
      <c r="E281" s="97"/>
      <c r="F281" s="97"/>
      <c r="G281" s="98"/>
      <c r="H281" s="98"/>
      <c r="I281" s="74"/>
      <c r="J281" s="74"/>
    </row>
    <row r="282" spans="1:10" x14ac:dyDescent="0.25">
      <c r="A282" s="97"/>
      <c r="B282" s="97"/>
      <c r="C282" s="97"/>
      <c r="D282" s="97"/>
      <c r="E282" s="97"/>
      <c r="F282" s="97"/>
      <c r="G282" s="98"/>
      <c r="H282" s="98"/>
      <c r="I282" s="74"/>
      <c r="J282" s="74"/>
    </row>
  </sheetData>
  <mergeCells count="31">
    <mergeCell ref="A7:A10"/>
    <mergeCell ref="A1:I1"/>
    <mergeCell ref="A2:I2"/>
    <mergeCell ref="A3:I3"/>
    <mergeCell ref="A5:A6"/>
    <mergeCell ref="B5:B6"/>
    <mergeCell ref="C5:C6"/>
    <mergeCell ref="D5:D6"/>
    <mergeCell ref="E5:E6"/>
    <mergeCell ref="F5:F6"/>
    <mergeCell ref="A92:A94"/>
    <mergeCell ref="A11:A17"/>
    <mergeCell ref="A18:A19"/>
    <mergeCell ref="A20:A21"/>
    <mergeCell ref="A22:A23"/>
    <mergeCell ref="A24:A55"/>
    <mergeCell ref="A56:A57"/>
    <mergeCell ref="A58:A59"/>
    <mergeCell ref="A60:A82"/>
    <mergeCell ref="A83:A86"/>
    <mergeCell ref="A87:A89"/>
    <mergeCell ref="A90:A91"/>
    <mergeCell ref="A116:A118"/>
    <mergeCell ref="A119:A121"/>
    <mergeCell ref="A122:A123"/>
    <mergeCell ref="A95:A96"/>
    <mergeCell ref="A97:A103"/>
    <mergeCell ref="A105:A107"/>
    <mergeCell ref="A108:A109"/>
    <mergeCell ref="A110:A112"/>
    <mergeCell ref="A113:A115"/>
  </mergeCells>
  <pageMargins left="0.25" right="0.25" top="0.75" bottom="0.75" header="0.3" footer="0.3"/>
  <pageSetup paperSize="9" scale="80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282"/>
  <sheetViews>
    <sheetView workbookViewId="0">
      <selection activeCell="F7" sqref="F7"/>
    </sheetView>
  </sheetViews>
  <sheetFormatPr defaultRowHeight="15" x14ac:dyDescent="0.25"/>
  <cols>
    <col min="1" max="1" width="3.28515625" customWidth="1"/>
    <col min="2" max="2" width="37" customWidth="1"/>
    <col min="3" max="3" width="10.28515625" customWidth="1"/>
    <col min="4" max="4" width="10.7109375" customWidth="1"/>
    <col min="5" max="5" width="13.140625" bestFit="1" customWidth="1"/>
    <col min="6" max="6" width="9.5703125" customWidth="1"/>
    <col min="7" max="7" width="10.140625" customWidth="1"/>
    <col min="8" max="9" width="11.42578125" bestFit="1" customWidth="1"/>
    <col min="257" max="257" width="3.28515625" customWidth="1"/>
    <col min="258" max="258" width="31.42578125" customWidth="1"/>
    <col min="259" max="259" width="10.28515625" customWidth="1"/>
    <col min="260" max="260" width="10.7109375" customWidth="1"/>
    <col min="261" max="261" width="13.140625" bestFit="1" customWidth="1"/>
    <col min="262" max="262" width="9.5703125" customWidth="1"/>
    <col min="263" max="263" width="10.140625" customWidth="1"/>
    <col min="264" max="265" width="11.42578125" bestFit="1" customWidth="1"/>
    <col min="513" max="513" width="3.28515625" customWidth="1"/>
    <col min="514" max="514" width="31.42578125" customWidth="1"/>
    <col min="515" max="515" width="10.28515625" customWidth="1"/>
    <col min="516" max="516" width="10.7109375" customWidth="1"/>
    <col min="517" max="517" width="13.140625" bestFit="1" customWidth="1"/>
    <col min="518" max="518" width="9.5703125" customWidth="1"/>
    <col min="519" max="519" width="10.140625" customWidth="1"/>
    <col min="520" max="521" width="11.42578125" bestFit="1" customWidth="1"/>
    <col min="769" max="769" width="3.28515625" customWidth="1"/>
    <col min="770" max="770" width="31.42578125" customWidth="1"/>
    <col min="771" max="771" width="10.28515625" customWidth="1"/>
    <col min="772" max="772" width="10.7109375" customWidth="1"/>
    <col min="773" max="773" width="13.140625" bestFit="1" customWidth="1"/>
    <col min="774" max="774" width="9.5703125" customWidth="1"/>
    <col min="775" max="775" width="10.140625" customWidth="1"/>
    <col min="776" max="777" width="11.42578125" bestFit="1" customWidth="1"/>
    <col min="1025" max="1025" width="3.28515625" customWidth="1"/>
    <col min="1026" max="1026" width="31.42578125" customWidth="1"/>
    <col min="1027" max="1027" width="10.28515625" customWidth="1"/>
    <col min="1028" max="1028" width="10.7109375" customWidth="1"/>
    <col min="1029" max="1029" width="13.140625" bestFit="1" customWidth="1"/>
    <col min="1030" max="1030" width="9.5703125" customWidth="1"/>
    <col min="1031" max="1031" width="10.140625" customWidth="1"/>
    <col min="1032" max="1033" width="11.42578125" bestFit="1" customWidth="1"/>
    <col min="1281" max="1281" width="3.28515625" customWidth="1"/>
    <col min="1282" max="1282" width="31.42578125" customWidth="1"/>
    <col min="1283" max="1283" width="10.28515625" customWidth="1"/>
    <col min="1284" max="1284" width="10.7109375" customWidth="1"/>
    <col min="1285" max="1285" width="13.140625" bestFit="1" customWidth="1"/>
    <col min="1286" max="1286" width="9.5703125" customWidth="1"/>
    <col min="1287" max="1287" width="10.140625" customWidth="1"/>
    <col min="1288" max="1289" width="11.42578125" bestFit="1" customWidth="1"/>
    <col min="1537" max="1537" width="3.28515625" customWidth="1"/>
    <col min="1538" max="1538" width="31.42578125" customWidth="1"/>
    <col min="1539" max="1539" width="10.28515625" customWidth="1"/>
    <col min="1540" max="1540" width="10.7109375" customWidth="1"/>
    <col min="1541" max="1541" width="13.140625" bestFit="1" customWidth="1"/>
    <col min="1542" max="1542" width="9.5703125" customWidth="1"/>
    <col min="1543" max="1543" width="10.140625" customWidth="1"/>
    <col min="1544" max="1545" width="11.42578125" bestFit="1" customWidth="1"/>
    <col min="1793" max="1793" width="3.28515625" customWidth="1"/>
    <col min="1794" max="1794" width="31.42578125" customWidth="1"/>
    <col min="1795" max="1795" width="10.28515625" customWidth="1"/>
    <col min="1796" max="1796" width="10.7109375" customWidth="1"/>
    <col min="1797" max="1797" width="13.140625" bestFit="1" customWidth="1"/>
    <col min="1798" max="1798" width="9.5703125" customWidth="1"/>
    <col min="1799" max="1799" width="10.140625" customWidth="1"/>
    <col min="1800" max="1801" width="11.42578125" bestFit="1" customWidth="1"/>
    <col min="2049" max="2049" width="3.28515625" customWidth="1"/>
    <col min="2050" max="2050" width="31.42578125" customWidth="1"/>
    <col min="2051" max="2051" width="10.28515625" customWidth="1"/>
    <col min="2052" max="2052" width="10.7109375" customWidth="1"/>
    <col min="2053" max="2053" width="13.140625" bestFit="1" customWidth="1"/>
    <col min="2054" max="2054" width="9.5703125" customWidth="1"/>
    <col min="2055" max="2055" width="10.140625" customWidth="1"/>
    <col min="2056" max="2057" width="11.42578125" bestFit="1" customWidth="1"/>
    <col min="2305" max="2305" width="3.28515625" customWidth="1"/>
    <col min="2306" max="2306" width="31.42578125" customWidth="1"/>
    <col min="2307" max="2307" width="10.28515625" customWidth="1"/>
    <col min="2308" max="2308" width="10.7109375" customWidth="1"/>
    <col min="2309" max="2309" width="13.140625" bestFit="1" customWidth="1"/>
    <col min="2310" max="2310" width="9.5703125" customWidth="1"/>
    <col min="2311" max="2311" width="10.140625" customWidth="1"/>
    <col min="2312" max="2313" width="11.42578125" bestFit="1" customWidth="1"/>
    <col min="2561" max="2561" width="3.28515625" customWidth="1"/>
    <col min="2562" max="2562" width="31.42578125" customWidth="1"/>
    <col min="2563" max="2563" width="10.28515625" customWidth="1"/>
    <col min="2564" max="2564" width="10.7109375" customWidth="1"/>
    <col min="2565" max="2565" width="13.140625" bestFit="1" customWidth="1"/>
    <col min="2566" max="2566" width="9.5703125" customWidth="1"/>
    <col min="2567" max="2567" width="10.140625" customWidth="1"/>
    <col min="2568" max="2569" width="11.42578125" bestFit="1" customWidth="1"/>
    <col min="2817" max="2817" width="3.28515625" customWidth="1"/>
    <col min="2818" max="2818" width="31.42578125" customWidth="1"/>
    <col min="2819" max="2819" width="10.28515625" customWidth="1"/>
    <col min="2820" max="2820" width="10.7109375" customWidth="1"/>
    <col min="2821" max="2821" width="13.140625" bestFit="1" customWidth="1"/>
    <col min="2822" max="2822" width="9.5703125" customWidth="1"/>
    <col min="2823" max="2823" width="10.140625" customWidth="1"/>
    <col min="2824" max="2825" width="11.42578125" bestFit="1" customWidth="1"/>
    <col min="3073" max="3073" width="3.28515625" customWidth="1"/>
    <col min="3074" max="3074" width="31.42578125" customWidth="1"/>
    <col min="3075" max="3075" width="10.28515625" customWidth="1"/>
    <col min="3076" max="3076" width="10.7109375" customWidth="1"/>
    <col min="3077" max="3077" width="13.140625" bestFit="1" customWidth="1"/>
    <col min="3078" max="3078" width="9.5703125" customWidth="1"/>
    <col min="3079" max="3079" width="10.140625" customWidth="1"/>
    <col min="3080" max="3081" width="11.42578125" bestFit="1" customWidth="1"/>
    <col min="3329" max="3329" width="3.28515625" customWidth="1"/>
    <col min="3330" max="3330" width="31.42578125" customWidth="1"/>
    <col min="3331" max="3331" width="10.28515625" customWidth="1"/>
    <col min="3332" max="3332" width="10.7109375" customWidth="1"/>
    <col min="3333" max="3333" width="13.140625" bestFit="1" customWidth="1"/>
    <col min="3334" max="3334" width="9.5703125" customWidth="1"/>
    <col min="3335" max="3335" width="10.140625" customWidth="1"/>
    <col min="3336" max="3337" width="11.42578125" bestFit="1" customWidth="1"/>
    <col min="3585" max="3585" width="3.28515625" customWidth="1"/>
    <col min="3586" max="3586" width="31.42578125" customWidth="1"/>
    <col min="3587" max="3587" width="10.28515625" customWidth="1"/>
    <col min="3588" max="3588" width="10.7109375" customWidth="1"/>
    <col min="3589" max="3589" width="13.140625" bestFit="1" customWidth="1"/>
    <col min="3590" max="3590" width="9.5703125" customWidth="1"/>
    <col min="3591" max="3591" width="10.140625" customWidth="1"/>
    <col min="3592" max="3593" width="11.42578125" bestFit="1" customWidth="1"/>
    <col min="3841" max="3841" width="3.28515625" customWidth="1"/>
    <col min="3842" max="3842" width="31.42578125" customWidth="1"/>
    <col min="3843" max="3843" width="10.28515625" customWidth="1"/>
    <col min="3844" max="3844" width="10.7109375" customWidth="1"/>
    <col min="3845" max="3845" width="13.140625" bestFit="1" customWidth="1"/>
    <col min="3846" max="3846" width="9.5703125" customWidth="1"/>
    <col min="3847" max="3847" width="10.140625" customWidth="1"/>
    <col min="3848" max="3849" width="11.42578125" bestFit="1" customWidth="1"/>
    <col min="4097" max="4097" width="3.28515625" customWidth="1"/>
    <col min="4098" max="4098" width="31.42578125" customWidth="1"/>
    <col min="4099" max="4099" width="10.28515625" customWidth="1"/>
    <col min="4100" max="4100" width="10.7109375" customWidth="1"/>
    <col min="4101" max="4101" width="13.140625" bestFit="1" customWidth="1"/>
    <col min="4102" max="4102" width="9.5703125" customWidth="1"/>
    <col min="4103" max="4103" width="10.140625" customWidth="1"/>
    <col min="4104" max="4105" width="11.42578125" bestFit="1" customWidth="1"/>
    <col min="4353" max="4353" width="3.28515625" customWidth="1"/>
    <col min="4354" max="4354" width="31.42578125" customWidth="1"/>
    <col min="4355" max="4355" width="10.28515625" customWidth="1"/>
    <col min="4356" max="4356" width="10.7109375" customWidth="1"/>
    <col min="4357" max="4357" width="13.140625" bestFit="1" customWidth="1"/>
    <col min="4358" max="4358" width="9.5703125" customWidth="1"/>
    <col min="4359" max="4359" width="10.140625" customWidth="1"/>
    <col min="4360" max="4361" width="11.42578125" bestFit="1" customWidth="1"/>
    <col min="4609" max="4609" width="3.28515625" customWidth="1"/>
    <col min="4610" max="4610" width="31.42578125" customWidth="1"/>
    <col min="4611" max="4611" width="10.28515625" customWidth="1"/>
    <col min="4612" max="4612" width="10.7109375" customWidth="1"/>
    <col min="4613" max="4613" width="13.140625" bestFit="1" customWidth="1"/>
    <col min="4614" max="4614" width="9.5703125" customWidth="1"/>
    <col min="4615" max="4615" width="10.140625" customWidth="1"/>
    <col min="4616" max="4617" width="11.42578125" bestFit="1" customWidth="1"/>
    <col min="4865" max="4865" width="3.28515625" customWidth="1"/>
    <col min="4866" max="4866" width="31.42578125" customWidth="1"/>
    <col min="4867" max="4867" width="10.28515625" customWidth="1"/>
    <col min="4868" max="4868" width="10.7109375" customWidth="1"/>
    <col min="4869" max="4869" width="13.140625" bestFit="1" customWidth="1"/>
    <col min="4870" max="4870" width="9.5703125" customWidth="1"/>
    <col min="4871" max="4871" width="10.140625" customWidth="1"/>
    <col min="4872" max="4873" width="11.42578125" bestFit="1" customWidth="1"/>
    <col min="5121" max="5121" width="3.28515625" customWidth="1"/>
    <col min="5122" max="5122" width="31.42578125" customWidth="1"/>
    <col min="5123" max="5123" width="10.28515625" customWidth="1"/>
    <col min="5124" max="5124" width="10.7109375" customWidth="1"/>
    <col min="5125" max="5125" width="13.140625" bestFit="1" customWidth="1"/>
    <col min="5126" max="5126" width="9.5703125" customWidth="1"/>
    <col min="5127" max="5127" width="10.140625" customWidth="1"/>
    <col min="5128" max="5129" width="11.42578125" bestFit="1" customWidth="1"/>
    <col min="5377" max="5377" width="3.28515625" customWidth="1"/>
    <col min="5378" max="5378" width="31.42578125" customWidth="1"/>
    <col min="5379" max="5379" width="10.28515625" customWidth="1"/>
    <col min="5380" max="5380" width="10.7109375" customWidth="1"/>
    <col min="5381" max="5381" width="13.140625" bestFit="1" customWidth="1"/>
    <col min="5382" max="5382" width="9.5703125" customWidth="1"/>
    <col min="5383" max="5383" width="10.140625" customWidth="1"/>
    <col min="5384" max="5385" width="11.42578125" bestFit="1" customWidth="1"/>
    <col min="5633" max="5633" width="3.28515625" customWidth="1"/>
    <col min="5634" max="5634" width="31.42578125" customWidth="1"/>
    <col min="5635" max="5635" width="10.28515625" customWidth="1"/>
    <col min="5636" max="5636" width="10.7109375" customWidth="1"/>
    <col min="5637" max="5637" width="13.140625" bestFit="1" customWidth="1"/>
    <col min="5638" max="5638" width="9.5703125" customWidth="1"/>
    <col min="5639" max="5639" width="10.140625" customWidth="1"/>
    <col min="5640" max="5641" width="11.42578125" bestFit="1" customWidth="1"/>
    <col min="5889" max="5889" width="3.28515625" customWidth="1"/>
    <col min="5890" max="5890" width="31.42578125" customWidth="1"/>
    <col min="5891" max="5891" width="10.28515625" customWidth="1"/>
    <col min="5892" max="5892" width="10.7109375" customWidth="1"/>
    <col min="5893" max="5893" width="13.140625" bestFit="1" customWidth="1"/>
    <col min="5894" max="5894" width="9.5703125" customWidth="1"/>
    <col min="5895" max="5895" width="10.140625" customWidth="1"/>
    <col min="5896" max="5897" width="11.42578125" bestFit="1" customWidth="1"/>
    <col min="6145" max="6145" width="3.28515625" customWidth="1"/>
    <col min="6146" max="6146" width="31.42578125" customWidth="1"/>
    <col min="6147" max="6147" width="10.28515625" customWidth="1"/>
    <col min="6148" max="6148" width="10.7109375" customWidth="1"/>
    <col min="6149" max="6149" width="13.140625" bestFit="1" customWidth="1"/>
    <col min="6150" max="6150" width="9.5703125" customWidth="1"/>
    <col min="6151" max="6151" width="10.140625" customWidth="1"/>
    <col min="6152" max="6153" width="11.42578125" bestFit="1" customWidth="1"/>
    <col min="6401" max="6401" width="3.28515625" customWidth="1"/>
    <col min="6402" max="6402" width="31.42578125" customWidth="1"/>
    <col min="6403" max="6403" width="10.28515625" customWidth="1"/>
    <col min="6404" max="6404" width="10.7109375" customWidth="1"/>
    <col min="6405" max="6405" width="13.140625" bestFit="1" customWidth="1"/>
    <col min="6406" max="6406" width="9.5703125" customWidth="1"/>
    <col min="6407" max="6407" width="10.140625" customWidth="1"/>
    <col min="6408" max="6409" width="11.42578125" bestFit="1" customWidth="1"/>
    <col min="6657" max="6657" width="3.28515625" customWidth="1"/>
    <col min="6658" max="6658" width="31.42578125" customWidth="1"/>
    <col min="6659" max="6659" width="10.28515625" customWidth="1"/>
    <col min="6660" max="6660" width="10.7109375" customWidth="1"/>
    <col min="6661" max="6661" width="13.140625" bestFit="1" customWidth="1"/>
    <col min="6662" max="6662" width="9.5703125" customWidth="1"/>
    <col min="6663" max="6663" width="10.140625" customWidth="1"/>
    <col min="6664" max="6665" width="11.42578125" bestFit="1" customWidth="1"/>
    <col min="6913" max="6913" width="3.28515625" customWidth="1"/>
    <col min="6914" max="6914" width="31.42578125" customWidth="1"/>
    <col min="6915" max="6915" width="10.28515625" customWidth="1"/>
    <col min="6916" max="6916" width="10.7109375" customWidth="1"/>
    <col min="6917" max="6917" width="13.140625" bestFit="1" customWidth="1"/>
    <col min="6918" max="6918" width="9.5703125" customWidth="1"/>
    <col min="6919" max="6919" width="10.140625" customWidth="1"/>
    <col min="6920" max="6921" width="11.42578125" bestFit="1" customWidth="1"/>
    <col min="7169" max="7169" width="3.28515625" customWidth="1"/>
    <col min="7170" max="7170" width="31.42578125" customWidth="1"/>
    <col min="7171" max="7171" width="10.28515625" customWidth="1"/>
    <col min="7172" max="7172" width="10.7109375" customWidth="1"/>
    <col min="7173" max="7173" width="13.140625" bestFit="1" customWidth="1"/>
    <col min="7174" max="7174" width="9.5703125" customWidth="1"/>
    <col min="7175" max="7175" width="10.140625" customWidth="1"/>
    <col min="7176" max="7177" width="11.42578125" bestFit="1" customWidth="1"/>
    <col min="7425" max="7425" width="3.28515625" customWidth="1"/>
    <col min="7426" max="7426" width="31.42578125" customWidth="1"/>
    <col min="7427" max="7427" width="10.28515625" customWidth="1"/>
    <col min="7428" max="7428" width="10.7109375" customWidth="1"/>
    <col min="7429" max="7429" width="13.140625" bestFit="1" customWidth="1"/>
    <col min="7430" max="7430" width="9.5703125" customWidth="1"/>
    <col min="7431" max="7431" width="10.140625" customWidth="1"/>
    <col min="7432" max="7433" width="11.42578125" bestFit="1" customWidth="1"/>
    <col min="7681" max="7681" width="3.28515625" customWidth="1"/>
    <col min="7682" max="7682" width="31.42578125" customWidth="1"/>
    <col min="7683" max="7683" width="10.28515625" customWidth="1"/>
    <col min="7684" max="7684" width="10.7109375" customWidth="1"/>
    <col min="7685" max="7685" width="13.140625" bestFit="1" customWidth="1"/>
    <col min="7686" max="7686" width="9.5703125" customWidth="1"/>
    <col min="7687" max="7687" width="10.140625" customWidth="1"/>
    <col min="7688" max="7689" width="11.42578125" bestFit="1" customWidth="1"/>
    <col min="7937" max="7937" width="3.28515625" customWidth="1"/>
    <col min="7938" max="7938" width="31.42578125" customWidth="1"/>
    <col min="7939" max="7939" width="10.28515625" customWidth="1"/>
    <col min="7940" max="7940" width="10.7109375" customWidth="1"/>
    <col min="7941" max="7941" width="13.140625" bestFit="1" customWidth="1"/>
    <col min="7942" max="7942" width="9.5703125" customWidth="1"/>
    <col min="7943" max="7943" width="10.140625" customWidth="1"/>
    <col min="7944" max="7945" width="11.42578125" bestFit="1" customWidth="1"/>
    <col min="8193" max="8193" width="3.28515625" customWidth="1"/>
    <col min="8194" max="8194" width="31.42578125" customWidth="1"/>
    <col min="8195" max="8195" width="10.28515625" customWidth="1"/>
    <col min="8196" max="8196" width="10.7109375" customWidth="1"/>
    <col min="8197" max="8197" width="13.140625" bestFit="1" customWidth="1"/>
    <col min="8198" max="8198" width="9.5703125" customWidth="1"/>
    <col min="8199" max="8199" width="10.140625" customWidth="1"/>
    <col min="8200" max="8201" width="11.42578125" bestFit="1" customWidth="1"/>
    <col min="8449" max="8449" width="3.28515625" customWidth="1"/>
    <col min="8450" max="8450" width="31.42578125" customWidth="1"/>
    <col min="8451" max="8451" width="10.28515625" customWidth="1"/>
    <col min="8452" max="8452" width="10.7109375" customWidth="1"/>
    <col min="8453" max="8453" width="13.140625" bestFit="1" customWidth="1"/>
    <col min="8454" max="8454" width="9.5703125" customWidth="1"/>
    <col min="8455" max="8455" width="10.140625" customWidth="1"/>
    <col min="8456" max="8457" width="11.42578125" bestFit="1" customWidth="1"/>
    <col min="8705" max="8705" width="3.28515625" customWidth="1"/>
    <col min="8706" max="8706" width="31.42578125" customWidth="1"/>
    <col min="8707" max="8707" width="10.28515625" customWidth="1"/>
    <col min="8708" max="8708" width="10.7109375" customWidth="1"/>
    <col min="8709" max="8709" width="13.140625" bestFit="1" customWidth="1"/>
    <col min="8710" max="8710" width="9.5703125" customWidth="1"/>
    <col min="8711" max="8711" width="10.140625" customWidth="1"/>
    <col min="8712" max="8713" width="11.42578125" bestFit="1" customWidth="1"/>
    <col min="8961" max="8961" width="3.28515625" customWidth="1"/>
    <col min="8962" max="8962" width="31.42578125" customWidth="1"/>
    <col min="8963" max="8963" width="10.28515625" customWidth="1"/>
    <col min="8964" max="8964" width="10.7109375" customWidth="1"/>
    <col min="8965" max="8965" width="13.140625" bestFit="1" customWidth="1"/>
    <col min="8966" max="8966" width="9.5703125" customWidth="1"/>
    <col min="8967" max="8967" width="10.140625" customWidth="1"/>
    <col min="8968" max="8969" width="11.42578125" bestFit="1" customWidth="1"/>
    <col min="9217" max="9217" width="3.28515625" customWidth="1"/>
    <col min="9218" max="9218" width="31.42578125" customWidth="1"/>
    <col min="9219" max="9219" width="10.28515625" customWidth="1"/>
    <col min="9220" max="9220" width="10.7109375" customWidth="1"/>
    <col min="9221" max="9221" width="13.140625" bestFit="1" customWidth="1"/>
    <col min="9222" max="9222" width="9.5703125" customWidth="1"/>
    <col min="9223" max="9223" width="10.140625" customWidth="1"/>
    <col min="9224" max="9225" width="11.42578125" bestFit="1" customWidth="1"/>
    <col min="9473" max="9473" width="3.28515625" customWidth="1"/>
    <col min="9474" max="9474" width="31.42578125" customWidth="1"/>
    <col min="9475" max="9475" width="10.28515625" customWidth="1"/>
    <col min="9476" max="9476" width="10.7109375" customWidth="1"/>
    <col min="9477" max="9477" width="13.140625" bestFit="1" customWidth="1"/>
    <col min="9478" max="9478" width="9.5703125" customWidth="1"/>
    <col min="9479" max="9479" width="10.140625" customWidth="1"/>
    <col min="9480" max="9481" width="11.42578125" bestFit="1" customWidth="1"/>
    <col min="9729" max="9729" width="3.28515625" customWidth="1"/>
    <col min="9730" max="9730" width="31.42578125" customWidth="1"/>
    <col min="9731" max="9731" width="10.28515625" customWidth="1"/>
    <col min="9732" max="9732" width="10.7109375" customWidth="1"/>
    <col min="9733" max="9733" width="13.140625" bestFit="1" customWidth="1"/>
    <col min="9734" max="9734" width="9.5703125" customWidth="1"/>
    <col min="9735" max="9735" width="10.140625" customWidth="1"/>
    <col min="9736" max="9737" width="11.42578125" bestFit="1" customWidth="1"/>
    <col min="9985" max="9985" width="3.28515625" customWidth="1"/>
    <col min="9986" max="9986" width="31.42578125" customWidth="1"/>
    <col min="9987" max="9987" width="10.28515625" customWidth="1"/>
    <col min="9988" max="9988" width="10.7109375" customWidth="1"/>
    <col min="9989" max="9989" width="13.140625" bestFit="1" customWidth="1"/>
    <col min="9990" max="9990" width="9.5703125" customWidth="1"/>
    <col min="9991" max="9991" width="10.140625" customWidth="1"/>
    <col min="9992" max="9993" width="11.42578125" bestFit="1" customWidth="1"/>
    <col min="10241" max="10241" width="3.28515625" customWidth="1"/>
    <col min="10242" max="10242" width="31.42578125" customWidth="1"/>
    <col min="10243" max="10243" width="10.28515625" customWidth="1"/>
    <col min="10244" max="10244" width="10.7109375" customWidth="1"/>
    <col min="10245" max="10245" width="13.140625" bestFit="1" customWidth="1"/>
    <col min="10246" max="10246" width="9.5703125" customWidth="1"/>
    <col min="10247" max="10247" width="10.140625" customWidth="1"/>
    <col min="10248" max="10249" width="11.42578125" bestFit="1" customWidth="1"/>
    <col min="10497" max="10497" width="3.28515625" customWidth="1"/>
    <col min="10498" max="10498" width="31.42578125" customWidth="1"/>
    <col min="10499" max="10499" width="10.28515625" customWidth="1"/>
    <col min="10500" max="10500" width="10.7109375" customWidth="1"/>
    <col min="10501" max="10501" width="13.140625" bestFit="1" customWidth="1"/>
    <col min="10502" max="10502" width="9.5703125" customWidth="1"/>
    <col min="10503" max="10503" width="10.140625" customWidth="1"/>
    <col min="10504" max="10505" width="11.42578125" bestFit="1" customWidth="1"/>
    <col min="10753" max="10753" width="3.28515625" customWidth="1"/>
    <col min="10754" max="10754" width="31.42578125" customWidth="1"/>
    <col min="10755" max="10755" width="10.28515625" customWidth="1"/>
    <col min="10756" max="10756" width="10.7109375" customWidth="1"/>
    <col min="10757" max="10757" width="13.140625" bestFit="1" customWidth="1"/>
    <col min="10758" max="10758" width="9.5703125" customWidth="1"/>
    <col min="10759" max="10759" width="10.140625" customWidth="1"/>
    <col min="10760" max="10761" width="11.42578125" bestFit="1" customWidth="1"/>
    <col min="11009" max="11009" width="3.28515625" customWidth="1"/>
    <col min="11010" max="11010" width="31.42578125" customWidth="1"/>
    <col min="11011" max="11011" width="10.28515625" customWidth="1"/>
    <col min="11012" max="11012" width="10.7109375" customWidth="1"/>
    <col min="11013" max="11013" width="13.140625" bestFit="1" customWidth="1"/>
    <col min="11014" max="11014" width="9.5703125" customWidth="1"/>
    <col min="11015" max="11015" width="10.140625" customWidth="1"/>
    <col min="11016" max="11017" width="11.42578125" bestFit="1" customWidth="1"/>
    <col min="11265" max="11265" width="3.28515625" customWidth="1"/>
    <col min="11266" max="11266" width="31.42578125" customWidth="1"/>
    <col min="11267" max="11267" width="10.28515625" customWidth="1"/>
    <col min="11268" max="11268" width="10.7109375" customWidth="1"/>
    <col min="11269" max="11269" width="13.140625" bestFit="1" customWidth="1"/>
    <col min="11270" max="11270" width="9.5703125" customWidth="1"/>
    <col min="11271" max="11271" width="10.140625" customWidth="1"/>
    <col min="11272" max="11273" width="11.42578125" bestFit="1" customWidth="1"/>
    <col min="11521" max="11521" width="3.28515625" customWidth="1"/>
    <col min="11522" max="11522" width="31.42578125" customWidth="1"/>
    <col min="11523" max="11523" width="10.28515625" customWidth="1"/>
    <col min="11524" max="11524" width="10.7109375" customWidth="1"/>
    <col min="11525" max="11525" width="13.140625" bestFit="1" customWidth="1"/>
    <col min="11526" max="11526" width="9.5703125" customWidth="1"/>
    <col min="11527" max="11527" width="10.140625" customWidth="1"/>
    <col min="11528" max="11529" width="11.42578125" bestFit="1" customWidth="1"/>
    <col min="11777" max="11777" width="3.28515625" customWidth="1"/>
    <col min="11778" max="11778" width="31.42578125" customWidth="1"/>
    <col min="11779" max="11779" width="10.28515625" customWidth="1"/>
    <col min="11780" max="11780" width="10.7109375" customWidth="1"/>
    <col min="11781" max="11781" width="13.140625" bestFit="1" customWidth="1"/>
    <col min="11782" max="11782" width="9.5703125" customWidth="1"/>
    <col min="11783" max="11783" width="10.140625" customWidth="1"/>
    <col min="11784" max="11785" width="11.42578125" bestFit="1" customWidth="1"/>
    <col min="12033" max="12033" width="3.28515625" customWidth="1"/>
    <col min="12034" max="12034" width="31.42578125" customWidth="1"/>
    <col min="12035" max="12035" width="10.28515625" customWidth="1"/>
    <col min="12036" max="12036" width="10.7109375" customWidth="1"/>
    <col min="12037" max="12037" width="13.140625" bestFit="1" customWidth="1"/>
    <col min="12038" max="12038" width="9.5703125" customWidth="1"/>
    <col min="12039" max="12039" width="10.140625" customWidth="1"/>
    <col min="12040" max="12041" width="11.42578125" bestFit="1" customWidth="1"/>
    <col min="12289" max="12289" width="3.28515625" customWidth="1"/>
    <col min="12290" max="12290" width="31.42578125" customWidth="1"/>
    <col min="12291" max="12291" width="10.28515625" customWidth="1"/>
    <col min="12292" max="12292" width="10.7109375" customWidth="1"/>
    <col min="12293" max="12293" width="13.140625" bestFit="1" customWidth="1"/>
    <col min="12294" max="12294" width="9.5703125" customWidth="1"/>
    <col min="12295" max="12295" width="10.140625" customWidth="1"/>
    <col min="12296" max="12297" width="11.42578125" bestFit="1" customWidth="1"/>
    <col min="12545" max="12545" width="3.28515625" customWidth="1"/>
    <col min="12546" max="12546" width="31.42578125" customWidth="1"/>
    <col min="12547" max="12547" width="10.28515625" customWidth="1"/>
    <col min="12548" max="12548" width="10.7109375" customWidth="1"/>
    <col min="12549" max="12549" width="13.140625" bestFit="1" customWidth="1"/>
    <col min="12550" max="12550" width="9.5703125" customWidth="1"/>
    <col min="12551" max="12551" width="10.140625" customWidth="1"/>
    <col min="12552" max="12553" width="11.42578125" bestFit="1" customWidth="1"/>
    <col min="12801" max="12801" width="3.28515625" customWidth="1"/>
    <col min="12802" max="12802" width="31.42578125" customWidth="1"/>
    <col min="12803" max="12803" width="10.28515625" customWidth="1"/>
    <col min="12804" max="12804" width="10.7109375" customWidth="1"/>
    <col min="12805" max="12805" width="13.140625" bestFit="1" customWidth="1"/>
    <col min="12806" max="12806" width="9.5703125" customWidth="1"/>
    <col min="12807" max="12807" width="10.140625" customWidth="1"/>
    <col min="12808" max="12809" width="11.42578125" bestFit="1" customWidth="1"/>
    <col min="13057" max="13057" width="3.28515625" customWidth="1"/>
    <col min="13058" max="13058" width="31.42578125" customWidth="1"/>
    <col min="13059" max="13059" width="10.28515625" customWidth="1"/>
    <col min="13060" max="13060" width="10.7109375" customWidth="1"/>
    <col min="13061" max="13061" width="13.140625" bestFit="1" customWidth="1"/>
    <col min="13062" max="13062" width="9.5703125" customWidth="1"/>
    <col min="13063" max="13063" width="10.140625" customWidth="1"/>
    <col min="13064" max="13065" width="11.42578125" bestFit="1" customWidth="1"/>
    <col min="13313" max="13313" width="3.28515625" customWidth="1"/>
    <col min="13314" max="13314" width="31.42578125" customWidth="1"/>
    <col min="13315" max="13315" width="10.28515625" customWidth="1"/>
    <col min="13316" max="13316" width="10.7109375" customWidth="1"/>
    <col min="13317" max="13317" width="13.140625" bestFit="1" customWidth="1"/>
    <col min="13318" max="13318" width="9.5703125" customWidth="1"/>
    <col min="13319" max="13319" width="10.140625" customWidth="1"/>
    <col min="13320" max="13321" width="11.42578125" bestFit="1" customWidth="1"/>
    <col min="13569" max="13569" width="3.28515625" customWidth="1"/>
    <col min="13570" max="13570" width="31.42578125" customWidth="1"/>
    <col min="13571" max="13571" width="10.28515625" customWidth="1"/>
    <col min="13572" max="13572" width="10.7109375" customWidth="1"/>
    <col min="13573" max="13573" width="13.140625" bestFit="1" customWidth="1"/>
    <col min="13574" max="13574" width="9.5703125" customWidth="1"/>
    <col min="13575" max="13575" width="10.140625" customWidth="1"/>
    <col min="13576" max="13577" width="11.42578125" bestFit="1" customWidth="1"/>
    <col min="13825" max="13825" width="3.28515625" customWidth="1"/>
    <col min="13826" max="13826" width="31.42578125" customWidth="1"/>
    <col min="13827" max="13827" width="10.28515625" customWidth="1"/>
    <col min="13828" max="13828" width="10.7109375" customWidth="1"/>
    <col min="13829" max="13829" width="13.140625" bestFit="1" customWidth="1"/>
    <col min="13830" max="13830" width="9.5703125" customWidth="1"/>
    <col min="13831" max="13831" width="10.140625" customWidth="1"/>
    <col min="13832" max="13833" width="11.42578125" bestFit="1" customWidth="1"/>
    <col min="14081" max="14081" width="3.28515625" customWidth="1"/>
    <col min="14082" max="14082" width="31.42578125" customWidth="1"/>
    <col min="14083" max="14083" width="10.28515625" customWidth="1"/>
    <col min="14084" max="14084" width="10.7109375" customWidth="1"/>
    <col min="14085" max="14085" width="13.140625" bestFit="1" customWidth="1"/>
    <col min="14086" max="14086" width="9.5703125" customWidth="1"/>
    <col min="14087" max="14087" width="10.140625" customWidth="1"/>
    <col min="14088" max="14089" width="11.42578125" bestFit="1" customWidth="1"/>
    <col min="14337" max="14337" width="3.28515625" customWidth="1"/>
    <col min="14338" max="14338" width="31.42578125" customWidth="1"/>
    <col min="14339" max="14339" width="10.28515625" customWidth="1"/>
    <col min="14340" max="14340" width="10.7109375" customWidth="1"/>
    <col min="14341" max="14341" width="13.140625" bestFit="1" customWidth="1"/>
    <col min="14342" max="14342" width="9.5703125" customWidth="1"/>
    <col min="14343" max="14343" width="10.140625" customWidth="1"/>
    <col min="14344" max="14345" width="11.42578125" bestFit="1" customWidth="1"/>
    <col min="14593" max="14593" width="3.28515625" customWidth="1"/>
    <col min="14594" max="14594" width="31.42578125" customWidth="1"/>
    <col min="14595" max="14595" width="10.28515625" customWidth="1"/>
    <col min="14596" max="14596" width="10.7109375" customWidth="1"/>
    <col min="14597" max="14597" width="13.140625" bestFit="1" customWidth="1"/>
    <col min="14598" max="14598" width="9.5703125" customWidth="1"/>
    <col min="14599" max="14599" width="10.140625" customWidth="1"/>
    <col min="14600" max="14601" width="11.42578125" bestFit="1" customWidth="1"/>
    <col min="14849" max="14849" width="3.28515625" customWidth="1"/>
    <col min="14850" max="14850" width="31.42578125" customWidth="1"/>
    <col min="14851" max="14851" width="10.28515625" customWidth="1"/>
    <col min="14852" max="14852" width="10.7109375" customWidth="1"/>
    <col min="14853" max="14853" width="13.140625" bestFit="1" customWidth="1"/>
    <col min="14854" max="14854" width="9.5703125" customWidth="1"/>
    <col min="14855" max="14855" width="10.140625" customWidth="1"/>
    <col min="14856" max="14857" width="11.42578125" bestFit="1" customWidth="1"/>
    <col min="15105" max="15105" width="3.28515625" customWidth="1"/>
    <col min="15106" max="15106" width="31.42578125" customWidth="1"/>
    <col min="15107" max="15107" width="10.28515625" customWidth="1"/>
    <col min="15108" max="15108" width="10.7109375" customWidth="1"/>
    <col min="15109" max="15109" width="13.140625" bestFit="1" customWidth="1"/>
    <col min="15110" max="15110" width="9.5703125" customWidth="1"/>
    <col min="15111" max="15111" width="10.140625" customWidth="1"/>
    <col min="15112" max="15113" width="11.42578125" bestFit="1" customWidth="1"/>
    <col min="15361" max="15361" width="3.28515625" customWidth="1"/>
    <col min="15362" max="15362" width="31.42578125" customWidth="1"/>
    <col min="15363" max="15363" width="10.28515625" customWidth="1"/>
    <col min="15364" max="15364" width="10.7109375" customWidth="1"/>
    <col min="15365" max="15365" width="13.140625" bestFit="1" customWidth="1"/>
    <col min="15366" max="15366" width="9.5703125" customWidth="1"/>
    <col min="15367" max="15367" width="10.140625" customWidth="1"/>
    <col min="15368" max="15369" width="11.42578125" bestFit="1" customWidth="1"/>
    <col min="15617" max="15617" width="3.28515625" customWidth="1"/>
    <col min="15618" max="15618" width="31.42578125" customWidth="1"/>
    <col min="15619" max="15619" width="10.28515625" customWidth="1"/>
    <col min="15620" max="15620" width="10.7109375" customWidth="1"/>
    <col min="15621" max="15621" width="13.140625" bestFit="1" customWidth="1"/>
    <col min="15622" max="15622" width="9.5703125" customWidth="1"/>
    <col min="15623" max="15623" width="10.140625" customWidth="1"/>
    <col min="15624" max="15625" width="11.42578125" bestFit="1" customWidth="1"/>
    <col min="15873" max="15873" width="3.28515625" customWidth="1"/>
    <col min="15874" max="15874" width="31.42578125" customWidth="1"/>
    <col min="15875" max="15875" width="10.28515625" customWidth="1"/>
    <col min="15876" max="15876" width="10.7109375" customWidth="1"/>
    <col min="15877" max="15877" width="13.140625" bestFit="1" customWidth="1"/>
    <col min="15878" max="15878" width="9.5703125" customWidth="1"/>
    <col min="15879" max="15879" width="10.140625" customWidth="1"/>
    <col min="15880" max="15881" width="11.42578125" bestFit="1" customWidth="1"/>
    <col min="16129" max="16129" width="3.28515625" customWidth="1"/>
    <col min="16130" max="16130" width="31.42578125" customWidth="1"/>
    <col min="16131" max="16131" width="10.28515625" customWidth="1"/>
    <col min="16132" max="16132" width="10.7109375" customWidth="1"/>
    <col min="16133" max="16133" width="13.140625" bestFit="1" customWidth="1"/>
    <col min="16134" max="16134" width="9.5703125" customWidth="1"/>
    <col min="16135" max="16135" width="10.140625" customWidth="1"/>
    <col min="16136" max="16137" width="11.42578125" bestFit="1" customWidth="1"/>
  </cols>
  <sheetData>
    <row r="1" spans="1:12" x14ac:dyDescent="0.25">
      <c r="A1" s="188"/>
      <c r="B1" s="189"/>
      <c r="C1" s="189"/>
      <c r="D1" s="189"/>
      <c r="E1" s="189"/>
      <c r="F1" s="189"/>
      <c r="G1" s="189"/>
      <c r="H1" s="189"/>
      <c r="I1" s="189"/>
    </row>
    <row r="2" spans="1:12" x14ac:dyDescent="0.25">
      <c r="A2" s="190" t="s">
        <v>0</v>
      </c>
      <c r="B2" s="190"/>
      <c r="C2" s="190"/>
      <c r="D2" s="190"/>
      <c r="E2" s="190"/>
      <c r="F2" s="190"/>
      <c r="G2" s="190"/>
      <c r="H2" s="190"/>
      <c r="I2" s="190"/>
    </row>
    <row r="3" spans="1:12" x14ac:dyDescent="0.25">
      <c r="A3" s="190" t="s">
        <v>150</v>
      </c>
      <c r="B3" s="191"/>
      <c r="C3" s="191"/>
      <c r="D3" s="191"/>
      <c r="E3" s="191"/>
      <c r="F3" s="191"/>
      <c r="G3" s="191"/>
      <c r="H3" s="191"/>
      <c r="I3" s="191"/>
    </row>
    <row r="5" spans="1:12" ht="30" x14ac:dyDescent="0.25">
      <c r="A5" s="192" t="s">
        <v>1</v>
      </c>
      <c r="B5" s="194" t="s">
        <v>2</v>
      </c>
      <c r="C5" s="193" t="s">
        <v>3</v>
      </c>
      <c r="D5" s="193" t="s">
        <v>4</v>
      </c>
      <c r="E5" s="193" t="s">
        <v>120</v>
      </c>
      <c r="F5" s="193" t="s">
        <v>121</v>
      </c>
      <c r="G5" s="1" t="s">
        <v>5</v>
      </c>
      <c r="H5" s="1" t="s">
        <v>5</v>
      </c>
      <c r="I5" s="2" t="s">
        <v>5</v>
      </c>
    </row>
    <row r="6" spans="1:12" ht="35.25" thickBot="1" x14ac:dyDescent="0.3">
      <c r="A6" s="193"/>
      <c r="B6" s="195"/>
      <c r="C6" s="196"/>
      <c r="D6" s="196"/>
      <c r="E6" s="196"/>
      <c r="F6" s="196"/>
      <c r="G6" s="3" t="s">
        <v>133</v>
      </c>
      <c r="H6" s="3" t="s">
        <v>139</v>
      </c>
      <c r="I6" s="4" t="s">
        <v>140</v>
      </c>
    </row>
    <row r="7" spans="1:12" x14ac:dyDescent="0.25">
      <c r="A7" s="185">
        <v>1</v>
      </c>
      <c r="B7" s="5" t="s">
        <v>6</v>
      </c>
      <c r="C7" s="6">
        <v>1783</v>
      </c>
      <c r="D7" s="35">
        <v>1625</v>
      </c>
      <c r="E7" s="38">
        <v>1626</v>
      </c>
      <c r="F7" s="8">
        <v>1614</v>
      </c>
      <c r="G7" s="9">
        <f>F7/E7*100</f>
        <v>99.261992619926204</v>
      </c>
      <c r="H7" s="10">
        <f>F7/D7*100</f>
        <v>99.323076923076925</v>
      </c>
      <c r="I7" s="11">
        <f>F7/C7*100</f>
        <v>90.521592821088063</v>
      </c>
      <c r="J7" t="s">
        <v>123</v>
      </c>
      <c r="L7">
        <v>1625</v>
      </c>
    </row>
    <row r="8" spans="1:12" x14ac:dyDescent="0.25">
      <c r="A8" s="186"/>
      <c r="B8" s="12" t="s">
        <v>7</v>
      </c>
      <c r="C8" s="13">
        <v>6</v>
      </c>
      <c r="D8" s="13">
        <v>7</v>
      </c>
      <c r="E8" s="13">
        <v>5</v>
      </c>
      <c r="F8" s="13">
        <v>-10</v>
      </c>
      <c r="G8" s="15">
        <f>F8/E8*100</f>
        <v>-200</v>
      </c>
      <c r="H8" s="16">
        <f t="shared" ref="H8:H78" si="0">F8/D8*100</f>
        <v>-142.85714285714286</v>
      </c>
      <c r="I8" s="17">
        <f t="shared" ref="I8:I78" si="1">F8/C8*100</f>
        <v>-166.66666666666669</v>
      </c>
    </row>
    <row r="9" spans="1:12" x14ac:dyDescent="0.25">
      <c r="A9" s="186"/>
      <c r="B9" s="18" t="s">
        <v>8</v>
      </c>
      <c r="C9" s="19">
        <v>0</v>
      </c>
      <c r="D9" s="19">
        <v>0</v>
      </c>
      <c r="E9" s="19">
        <v>0</v>
      </c>
      <c r="F9" s="19">
        <v>0</v>
      </c>
      <c r="G9" s="15" t="e">
        <f>F9/E9*100</f>
        <v>#DIV/0!</v>
      </c>
      <c r="H9" s="16" t="e">
        <f>F9/D9*100</f>
        <v>#DIV/0!</v>
      </c>
      <c r="I9" s="17" t="e">
        <f>F9/C9*100</f>
        <v>#DIV/0!</v>
      </c>
    </row>
    <row r="10" spans="1:12" ht="15.75" thickBot="1" x14ac:dyDescent="0.3">
      <c r="A10" s="187"/>
      <c r="B10" s="20" t="s">
        <v>9</v>
      </c>
      <c r="C10" s="21">
        <v>6</v>
      </c>
      <c r="D10" s="21">
        <v>-7</v>
      </c>
      <c r="E10" s="21">
        <v>-4</v>
      </c>
      <c r="F10" s="21">
        <v>-1</v>
      </c>
      <c r="G10" s="23">
        <f t="shared" ref="G10:G79" si="2">F10/E10*100</f>
        <v>25</v>
      </c>
      <c r="H10" s="24">
        <f t="shared" si="0"/>
        <v>14.285714285714285</v>
      </c>
      <c r="I10" s="25">
        <f t="shared" si="1"/>
        <v>-16.666666666666664</v>
      </c>
    </row>
    <row r="11" spans="1:12" x14ac:dyDescent="0.25">
      <c r="A11" s="185">
        <v>2</v>
      </c>
      <c r="B11" s="26" t="s">
        <v>10</v>
      </c>
      <c r="C11" s="6">
        <v>1026</v>
      </c>
      <c r="D11" s="35">
        <v>1085</v>
      </c>
      <c r="E11" s="35">
        <v>1085</v>
      </c>
      <c r="F11" s="6">
        <v>1080</v>
      </c>
      <c r="G11" s="9">
        <f t="shared" si="2"/>
        <v>99.539170506912441</v>
      </c>
      <c r="H11" s="10">
        <f t="shared" si="0"/>
        <v>99.539170506912441</v>
      </c>
      <c r="I11" s="11">
        <f t="shared" si="1"/>
        <v>105.26315789473684</v>
      </c>
    </row>
    <row r="12" spans="1:12" x14ac:dyDescent="0.25">
      <c r="A12" s="186"/>
      <c r="B12" s="12" t="s">
        <v>11</v>
      </c>
      <c r="C12" s="13">
        <v>873</v>
      </c>
      <c r="D12" s="13">
        <v>1005</v>
      </c>
      <c r="E12" s="13">
        <v>1005</v>
      </c>
      <c r="F12" s="13">
        <v>1005</v>
      </c>
      <c r="G12" s="15">
        <f t="shared" si="2"/>
        <v>100</v>
      </c>
      <c r="H12" s="16">
        <f t="shared" si="0"/>
        <v>100</v>
      </c>
      <c r="I12" s="17">
        <f t="shared" si="1"/>
        <v>115.12027491408934</v>
      </c>
    </row>
    <row r="13" spans="1:12" x14ac:dyDescent="0.25">
      <c r="A13" s="186"/>
      <c r="B13" s="12" t="s">
        <v>12</v>
      </c>
      <c r="C13" s="13">
        <v>124</v>
      </c>
      <c r="D13" s="13">
        <v>8</v>
      </c>
      <c r="E13" s="13">
        <v>8</v>
      </c>
      <c r="F13" s="13">
        <v>8</v>
      </c>
      <c r="G13" s="15">
        <f t="shared" si="2"/>
        <v>100</v>
      </c>
      <c r="H13" s="16">
        <f t="shared" si="0"/>
        <v>100</v>
      </c>
      <c r="I13" s="17">
        <f t="shared" si="1"/>
        <v>6.4516129032258061</v>
      </c>
    </row>
    <row r="14" spans="1:12" x14ac:dyDescent="0.25">
      <c r="A14" s="186"/>
      <c r="B14" s="12" t="s">
        <v>13</v>
      </c>
      <c r="C14" s="13">
        <v>24</v>
      </c>
      <c r="D14" s="13">
        <v>8</v>
      </c>
      <c r="E14" s="13">
        <v>8</v>
      </c>
      <c r="F14" s="13">
        <v>5</v>
      </c>
      <c r="G14" s="15">
        <f t="shared" si="2"/>
        <v>62.5</v>
      </c>
      <c r="H14" s="16">
        <f t="shared" si="0"/>
        <v>62.5</v>
      </c>
      <c r="I14" s="17">
        <f t="shared" si="1"/>
        <v>20.833333333333336</v>
      </c>
    </row>
    <row r="15" spans="1:12" x14ac:dyDescent="0.25">
      <c r="A15" s="186"/>
      <c r="B15" s="27" t="s">
        <v>14</v>
      </c>
      <c r="C15" s="28">
        <f>C12+C14</f>
        <v>897</v>
      </c>
      <c r="D15" s="28">
        <f>D12+D14</f>
        <v>1013</v>
      </c>
      <c r="E15" s="28">
        <f>E12+E14</f>
        <v>1013</v>
      </c>
      <c r="F15" s="28">
        <f>F12+F14</f>
        <v>1010</v>
      </c>
      <c r="G15" s="15">
        <f t="shared" si="2"/>
        <v>99.703849950641654</v>
      </c>
      <c r="H15" s="16">
        <f t="shared" si="0"/>
        <v>99.703849950641654</v>
      </c>
      <c r="I15" s="17">
        <f t="shared" si="1"/>
        <v>112.59754738015609</v>
      </c>
    </row>
    <row r="16" spans="1:12" x14ac:dyDescent="0.25">
      <c r="A16" s="186"/>
      <c r="B16" s="29" t="s">
        <v>15</v>
      </c>
      <c r="C16" s="30">
        <f>C14/C15</f>
        <v>2.6755852842809364E-2</v>
      </c>
      <c r="D16" s="30">
        <f>D14/D15</f>
        <v>7.8973346495557744E-3</v>
      </c>
      <c r="E16" s="30">
        <f>E14/E15</f>
        <v>7.8973346495557744E-3</v>
      </c>
      <c r="F16" s="31">
        <f>F14/F15</f>
        <v>4.9504950495049506E-3</v>
      </c>
      <c r="G16" s="15">
        <f t="shared" si="2"/>
        <v>62.68564356435644</v>
      </c>
      <c r="H16" s="16">
        <f t="shared" si="0"/>
        <v>62.68564356435644</v>
      </c>
      <c r="I16" s="17">
        <f t="shared" si="1"/>
        <v>18.502475247524753</v>
      </c>
    </row>
    <row r="17" spans="1:14" ht="15.75" thickBot="1" x14ac:dyDescent="0.3">
      <c r="A17" s="187"/>
      <c r="B17" s="32" t="s">
        <v>16</v>
      </c>
      <c r="C17" s="33">
        <f>C13/C15</f>
        <v>0.13823857302118173</v>
      </c>
      <c r="D17" s="33">
        <f>D13/D15</f>
        <v>7.8973346495557744E-3</v>
      </c>
      <c r="E17" s="33">
        <f>E13/E15</f>
        <v>7.8973346495557744E-3</v>
      </c>
      <c r="F17" s="34">
        <f>F13/F15</f>
        <v>7.9207920792079209E-3</v>
      </c>
      <c r="G17" s="23">
        <f t="shared" si="2"/>
        <v>100.29702970297029</v>
      </c>
      <c r="H17" s="24">
        <f t="shared" si="0"/>
        <v>100.29702970297029</v>
      </c>
      <c r="I17" s="25">
        <f t="shared" si="1"/>
        <v>5.729798786330246</v>
      </c>
    </row>
    <row r="18" spans="1:14" x14ac:dyDescent="0.25">
      <c r="A18" s="185">
        <v>3</v>
      </c>
      <c r="B18" s="26" t="s">
        <v>17</v>
      </c>
      <c r="C18" s="6">
        <v>59713</v>
      </c>
      <c r="D18" s="35">
        <v>142471</v>
      </c>
      <c r="E18" s="35">
        <v>142471</v>
      </c>
      <c r="F18" s="35">
        <v>143851</v>
      </c>
      <c r="G18" s="9">
        <f t="shared" si="2"/>
        <v>100.96861817492682</v>
      </c>
      <c r="H18" s="10">
        <f t="shared" si="0"/>
        <v>100.96861817492682</v>
      </c>
      <c r="I18" s="11">
        <f t="shared" si="1"/>
        <v>240.90399075578182</v>
      </c>
    </row>
    <row r="19" spans="1:14" ht="26.25" thickBot="1" x14ac:dyDescent="0.3">
      <c r="A19" s="187"/>
      <c r="B19" s="36" t="s">
        <v>18</v>
      </c>
      <c r="C19" s="37">
        <f>C18/C12/12*1000</f>
        <v>5699.9809087437961</v>
      </c>
      <c r="D19" s="37">
        <f t="shared" ref="D19:F19" si="3">D18/D12/12*1000</f>
        <v>11813.515754560533</v>
      </c>
      <c r="E19" s="37">
        <f t="shared" si="3"/>
        <v>11813.515754560533</v>
      </c>
      <c r="F19" s="37">
        <f t="shared" si="3"/>
        <v>11927.943615257049</v>
      </c>
      <c r="G19" s="23">
        <f t="shared" si="2"/>
        <v>100.96861817492682</v>
      </c>
      <c r="H19" s="24">
        <f t="shared" si="0"/>
        <v>100.96861817492682</v>
      </c>
      <c r="I19" s="25">
        <f t="shared" si="1"/>
        <v>209.26286958188805</v>
      </c>
    </row>
    <row r="20" spans="1:14" x14ac:dyDescent="0.25">
      <c r="A20" s="185">
        <v>4</v>
      </c>
      <c r="B20" s="5" t="s">
        <v>19</v>
      </c>
      <c r="C20" s="6">
        <v>78000</v>
      </c>
      <c r="D20" s="6">
        <v>205767</v>
      </c>
      <c r="E20" s="6">
        <v>205767</v>
      </c>
      <c r="F20" s="38">
        <v>207036</v>
      </c>
      <c r="G20" s="9">
        <f t="shared" si="2"/>
        <v>100.61671696627738</v>
      </c>
      <c r="H20" s="10">
        <f t="shared" si="0"/>
        <v>100.61671696627738</v>
      </c>
      <c r="I20" s="11">
        <f t="shared" si="1"/>
        <v>265.43076923076922</v>
      </c>
    </row>
    <row r="21" spans="1:14" ht="15.75" thickBot="1" x14ac:dyDescent="0.3">
      <c r="A21" s="187"/>
      <c r="B21" s="39" t="s">
        <v>20</v>
      </c>
      <c r="C21" s="40">
        <f>C20/C7/12*1000</f>
        <v>3645.5412226584408</v>
      </c>
      <c r="D21" s="40">
        <f t="shared" ref="D21:F21" si="4">D20/D7/12*1000</f>
        <v>10552.153846153846</v>
      </c>
      <c r="E21" s="40">
        <f t="shared" si="4"/>
        <v>10545.664206642068</v>
      </c>
      <c r="F21" s="40">
        <f t="shared" si="4"/>
        <v>10689.591078066913</v>
      </c>
      <c r="G21" s="23">
        <f t="shared" si="2"/>
        <v>101.36479664632402</v>
      </c>
      <c r="H21" s="24">
        <f t="shared" si="0"/>
        <v>101.30245667298684</v>
      </c>
      <c r="I21" s="41">
        <f t="shared" si="1"/>
        <v>293.22370603374316</v>
      </c>
      <c r="N21" t="s">
        <v>165</v>
      </c>
    </row>
    <row r="22" spans="1:14" ht="26.25" x14ac:dyDescent="0.25">
      <c r="A22" s="185">
        <v>5</v>
      </c>
      <c r="B22" s="42" t="s">
        <v>21</v>
      </c>
      <c r="C22" s="6">
        <v>135</v>
      </c>
      <c r="D22" s="103">
        <v>63</v>
      </c>
      <c r="E22" s="103">
        <v>63</v>
      </c>
      <c r="F22" s="6">
        <v>60</v>
      </c>
      <c r="G22" s="9">
        <f t="shared" si="2"/>
        <v>95.238095238095227</v>
      </c>
      <c r="H22" s="10">
        <f t="shared" si="0"/>
        <v>95.238095238095227</v>
      </c>
      <c r="I22" s="43">
        <f t="shared" si="1"/>
        <v>44.444444444444443</v>
      </c>
    </row>
    <row r="23" spans="1:14" ht="27" thickBot="1" x14ac:dyDescent="0.3">
      <c r="A23" s="187"/>
      <c r="B23" s="44" t="s">
        <v>22</v>
      </c>
      <c r="C23" s="37">
        <f>C22/C7*100</f>
        <v>7.5715086932136852</v>
      </c>
      <c r="D23" s="37">
        <f>D22/D7*100</f>
        <v>3.8769230769230769</v>
      </c>
      <c r="E23" s="37">
        <f>E22/E7*100</f>
        <v>3.8745387453874542</v>
      </c>
      <c r="F23" s="45">
        <f>F22/F7*100</f>
        <v>3.7174721189591078</v>
      </c>
      <c r="G23" s="23">
        <f t="shared" si="2"/>
        <v>95.946185165516013</v>
      </c>
      <c r="H23" s="24">
        <f t="shared" si="0"/>
        <v>95.887177671564288</v>
      </c>
      <c r="I23" s="41">
        <f t="shared" si="1"/>
        <v>49.098168800771028</v>
      </c>
    </row>
    <row r="24" spans="1:14" ht="26.25" x14ac:dyDescent="0.25">
      <c r="A24" s="200">
        <v>6</v>
      </c>
      <c r="B24" s="101" t="s">
        <v>23</v>
      </c>
      <c r="C24" s="38"/>
      <c r="D24" s="7"/>
      <c r="E24" s="7"/>
      <c r="F24" s="38"/>
      <c r="G24" s="9"/>
      <c r="H24" s="10"/>
      <c r="I24" s="43"/>
    </row>
    <row r="25" spans="1:14" x14ac:dyDescent="0.25">
      <c r="A25" s="201"/>
      <c r="B25" s="48" t="s">
        <v>24</v>
      </c>
      <c r="C25" s="13"/>
      <c r="D25" s="72">
        <v>22</v>
      </c>
      <c r="E25" s="72">
        <v>22</v>
      </c>
      <c r="F25" s="72">
        <v>22</v>
      </c>
      <c r="G25" s="15">
        <f>F25/E25*100</f>
        <v>100</v>
      </c>
      <c r="H25" s="16">
        <f>F25/D25*100</f>
        <v>100</v>
      </c>
      <c r="I25" s="50" t="e">
        <f>F25/C25*100</f>
        <v>#DIV/0!</v>
      </c>
    </row>
    <row r="26" spans="1:14" x14ac:dyDescent="0.25">
      <c r="A26" s="201"/>
      <c r="B26" s="12" t="s">
        <v>25</v>
      </c>
      <c r="C26" s="13"/>
      <c r="D26" s="72">
        <v>18</v>
      </c>
      <c r="E26" s="72">
        <v>18</v>
      </c>
      <c r="F26" s="72">
        <v>18</v>
      </c>
      <c r="G26" s="15">
        <f t="shared" si="2"/>
        <v>100</v>
      </c>
      <c r="H26" s="16">
        <f t="shared" si="0"/>
        <v>100</v>
      </c>
      <c r="I26" s="50" t="e">
        <f t="shared" si="1"/>
        <v>#DIV/0!</v>
      </c>
    </row>
    <row r="27" spans="1:14" x14ac:dyDescent="0.25">
      <c r="A27" s="201"/>
      <c r="B27" s="12" t="s">
        <v>26</v>
      </c>
      <c r="C27" s="13"/>
      <c r="D27" s="13"/>
      <c r="E27" s="14"/>
      <c r="F27" s="13"/>
      <c r="G27" s="15" t="e">
        <f>F27/E27*100</f>
        <v>#DIV/0!</v>
      </c>
      <c r="H27" s="16" t="e">
        <f>F27/D27*100</f>
        <v>#DIV/0!</v>
      </c>
      <c r="I27" s="50" t="e">
        <f>F27/C27*100</f>
        <v>#DIV/0!</v>
      </c>
    </row>
    <row r="28" spans="1:14" x14ac:dyDescent="0.25">
      <c r="A28" s="201"/>
      <c r="B28" s="12" t="s">
        <v>27</v>
      </c>
      <c r="C28" s="13"/>
      <c r="D28" s="14"/>
      <c r="E28" s="14"/>
      <c r="F28" s="13"/>
      <c r="G28" s="15" t="e">
        <f t="shared" si="2"/>
        <v>#DIV/0!</v>
      </c>
      <c r="H28" s="16" t="e">
        <f t="shared" si="0"/>
        <v>#DIV/0!</v>
      </c>
      <c r="I28" s="50" t="e">
        <f t="shared" si="1"/>
        <v>#DIV/0!</v>
      </c>
    </row>
    <row r="29" spans="1:14" x14ac:dyDescent="0.25">
      <c r="A29" s="201"/>
      <c r="B29" s="12" t="s">
        <v>28</v>
      </c>
      <c r="C29" s="13"/>
      <c r="D29" s="14"/>
      <c r="E29" s="14"/>
      <c r="F29" s="49"/>
      <c r="G29" s="15" t="e">
        <f t="shared" si="2"/>
        <v>#DIV/0!</v>
      </c>
      <c r="H29" s="16" t="e">
        <f t="shared" si="0"/>
        <v>#DIV/0!</v>
      </c>
      <c r="I29" s="50" t="e">
        <f t="shared" si="1"/>
        <v>#DIV/0!</v>
      </c>
    </row>
    <row r="30" spans="1:14" x14ac:dyDescent="0.25">
      <c r="A30" s="201"/>
      <c r="B30" s="12" t="s">
        <v>29</v>
      </c>
      <c r="C30" s="13"/>
      <c r="D30" s="72">
        <v>3.7</v>
      </c>
      <c r="E30" s="72">
        <v>3.7</v>
      </c>
      <c r="F30" s="72">
        <v>3.7</v>
      </c>
      <c r="G30" s="15">
        <f t="shared" si="2"/>
        <v>100</v>
      </c>
      <c r="H30" s="16">
        <f t="shared" si="0"/>
        <v>100</v>
      </c>
      <c r="I30" s="50" t="e">
        <f t="shared" si="1"/>
        <v>#DIV/0!</v>
      </c>
    </row>
    <row r="31" spans="1:14" x14ac:dyDescent="0.25">
      <c r="A31" s="201"/>
      <c r="B31" s="52" t="s">
        <v>30</v>
      </c>
      <c r="C31" s="13"/>
      <c r="D31" s="14"/>
      <c r="E31" s="14"/>
      <c r="F31" s="13"/>
      <c r="G31" s="15" t="e">
        <f t="shared" si="2"/>
        <v>#DIV/0!</v>
      </c>
      <c r="H31" s="16" t="e">
        <f t="shared" si="0"/>
        <v>#DIV/0!</v>
      </c>
      <c r="I31" s="50" t="e">
        <f t="shared" si="1"/>
        <v>#DIV/0!</v>
      </c>
    </row>
    <row r="32" spans="1:14" x14ac:dyDescent="0.25">
      <c r="A32" s="201"/>
      <c r="B32" s="12" t="s">
        <v>31</v>
      </c>
      <c r="C32" s="13"/>
      <c r="D32" s="14"/>
      <c r="E32" s="14"/>
      <c r="F32" s="13"/>
      <c r="G32" s="15" t="e">
        <f>F32/E32*100</f>
        <v>#DIV/0!</v>
      </c>
      <c r="H32" s="16" t="e">
        <f>F32/D32*100</f>
        <v>#DIV/0!</v>
      </c>
      <c r="I32" s="50" t="e">
        <f>F32/C32*100</f>
        <v>#DIV/0!</v>
      </c>
    </row>
    <row r="33" spans="1:9" x14ac:dyDescent="0.25">
      <c r="A33" s="201"/>
      <c r="B33" s="12" t="s">
        <v>32</v>
      </c>
      <c r="C33" s="13"/>
      <c r="D33" s="14"/>
      <c r="E33" s="14"/>
      <c r="F33" s="13"/>
      <c r="G33" s="15" t="e">
        <f t="shared" si="2"/>
        <v>#DIV/0!</v>
      </c>
      <c r="H33" s="16" t="e">
        <f t="shared" si="0"/>
        <v>#DIV/0!</v>
      </c>
      <c r="I33" s="50" t="e">
        <f t="shared" si="1"/>
        <v>#DIV/0!</v>
      </c>
    </row>
    <row r="34" spans="1:9" x14ac:dyDescent="0.25">
      <c r="A34" s="201"/>
      <c r="B34" s="12" t="s">
        <v>33</v>
      </c>
      <c r="C34" s="13"/>
      <c r="D34" s="14"/>
      <c r="E34" s="14"/>
      <c r="F34" s="51"/>
      <c r="G34" s="15" t="e">
        <f t="shared" si="2"/>
        <v>#DIV/0!</v>
      </c>
      <c r="H34" s="16" t="e">
        <f t="shared" si="0"/>
        <v>#DIV/0!</v>
      </c>
      <c r="I34" s="50" t="e">
        <f t="shared" si="1"/>
        <v>#DIV/0!</v>
      </c>
    </row>
    <row r="35" spans="1:9" x14ac:dyDescent="0.25">
      <c r="A35" s="201"/>
      <c r="B35" s="53" t="s">
        <v>34</v>
      </c>
      <c r="C35" s="54">
        <f>SUM(C36:C47)</f>
        <v>0</v>
      </c>
      <c r="D35" s="54">
        <f>SUM(D36:D47)</f>
        <v>19604</v>
      </c>
      <c r="E35" s="54">
        <f>SUM(E36:E47)</f>
        <v>19700</v>
      </c>
      <c r="F35" s="54">
        <f>SUM(F36:F47)</f>
        <v>20818</v>
      </c>
      <c r="G35" s="15">
        <f t="shared" si="2"/>
        <v>105.67512690355329</v>
      </c>
      <c r="H35" s="16">
        <f t="shared" si="0"/>
        <v>106.19261375229544</v>
      </c>
      <c r="I35" s="50" t="e">
        <f t="shared" si="1"/>
        <v>#DIV/0!</v>
      </c>
    </row>
    <row r="36" spans="1:9" x14ac:dyDescent="0.25">
      <c r="A36" s="201"/>
      <c r="B36" s="12" t="s">
        <v>35</v>
      </c>
      <c r="C36" s="13"/>
      <c r="D36" s="13">
        <v>1404</v>
      </c>
      <c r="E36" s="13">
        <v>1500</v>
      </c>
      <c r="F36" s="120">
        <v>1848</v>
      </c>
      <c r="G36" s="15">
        <f t="shared" si="2"/>
        <v>123.2</v>
      </c>
      <c r="H36" s="16">
        <f t="shared" si="0"/>
        <v>131.62393162393161</v>
      </c>
      <c r="I36" s="50" t="e">
        <f t="shared" si="1"/>
        <v>#DIV/0!</v>
      </c>
    </row>
    <row r="37" spans="1:9" x14ac:dyDescent="0.25">
      <c r="A37" s="201"/>
      <c r="B37" s="12" t="s">
        <v>36</v>
      </c>
      <c r="C37" s="13"/>
      <c r="D37" s="13">
        <v>3800</v>
      </c>
      <c r="E37" s="13">
        <v>3800</v>
      </c>
      <c r="F37" s="49">
        <v>4570</v>
      </c>
      <c r="G37" s="15">
        <f t="shared" si="2"/>
        <v>120.26315789473685</v>
      </c>
      <c r="H37" s="16">
        <f t="shared" si="0"/>
        <v>120.26315789473685</v>
      </c>
      <c r="I37" s="50" t="e">
        <f t="shared" si="1"/>
        <v>#DIV/0!</v>
      </c>
    </row>
    <row r="38" spans="1:9" x14ac:dyDescent="0.25">
      <c r="A38" s="201"/>
      <c r="B38" s="12" t="s">
        <v>37</v>
      </c>
      <c r="C38" s="13"/>
      <c r="D38" s="13"/>
      <c r="E38" s="13"/>
      <c r="F38" s="13"/>
      <c r="G38" s="15" t="e">
        <f t="shared" si="2"/>
        <v>#DIV/0!</v>
      </c>
      <c r="H38" s="16" t="e">
        <f t="shared" si="0"/>
        <v>#DIV/0!</v>
      </c>
      <c r="I38" s="50" t="e">
        <f t="shared" si="1"/>
        <v>#DIV/0!</v>
      </c>
    </row>
    <row r="39" spans="1:9" x14ac:dyDescent="0.25">
      <c r="A39" s="201"/>
      <c r="B39" s="12" t="s">
        <v>38</v>
      </c>
      <c r="C39" s="13"/>
      <c r="D39" s="13"/>
      <c r="E39" s="13"/>
      <c r="F39" s="13"/>
      <c r="G39" s="15" t="e">
        <f t="shared" si="2"/>
        <v>#DIV/0!</v>
      </c>
      <c r="H39" s="16" t="e">
        <f t="shared" si="0"/>
        <v>#DIV/0!</v>
      </c>
      <c r="I39" s="50" t="e">
        <f t="shared" si="1"/>
        <v>#DIV/0!</v>
      </c>
    </row>
    <row r="40" spans="1:9" x14ac:dyDescent="0.25">
      <c r="A40" s="201"/>
      <c r="B40" s="12" t="s">
        <v>39</v>
      </c>
      <c r="C40" s="13"/>
      <c r="D40" s="13"/>
      <c r="E40" s="13"/>
      <c r="F40" s="49"/>
      <c r="G40" s="15" t="e">
        <f t="shared" si="2"/>
        <v>#DIV/0!</v>
      </c>
      <c r="H40" s="16" t="e">
        <f t="shared" si="0"/>
        <v>#DIV/0!</v>
      </c>
      <c r="I40" s="50" t="e">
        <f t="shared" si="1"/>
        <v>#DIV/0!</v>
      </c>
    </row>
    <row r="41" spans="1:9" x14ac:dyDescent="0.25">
      <c r="A41" s="201"/>
      <c r="B41" s="12" t="s">
        <v>38</v>
      </c>
      <c r="C41" s="13"/>
      <c r="D41" s="13"/>
      <c r="E41" s="13"/>
      <c r="F41" s="13"/>
      <c r="G41" s="15"/>
      <c r="H41" s="16"/>
      <c r="I41" s="50"/>
    </row>
    <row r="42" spans="1:9" x14ac:dyDescent="0.25">
      <c r="A42" s="201"/>
      <c r="B42" s="12" t="s">
        <v>40</v>
      </c>
      <c r="C42" s="13"/>
      <c r="D42" s="13">
        <v>14400</v>
      </c>
      <c r="E42" s="13">
        <v>14400</v>
      </c>
      <c r="F42" s="13">
        <v>14400</v>
      </c>
      <c r="G42" s="15">
        <f t="shared" si="2"/>
        <v>100</v>
      </c>
      <c r="H42" s="16">
        <f t="shared" si="0"/>
        <v>100</v>
      </c>
      <c r="I42" s="50" t="e">
        <f t="shared" si="1"/>
        <v>#DIV/0!</v>
      </c>
    </row>
    <row r="43" spans="1:9" x14ac:dyDescent="0.25">
      <c r="A43" s="201"/>
      <c r="B43" s="12" t="s">
        <v>41</v>
      </c>
      <c r="C43" s="13"/>
      <c r="D43" s="13"/>
      <c r="E43" s="13"/>
      <c r="F43" s="49"/>
      <c r="G43" s="15" t="e">
        <f>F43/E43*100</f>
        <v>#DIV/0!</v>
      </c>
      <c r="H43" s="16" t="e">
        <f>F43/D43*100</f>
        <v>#DIV/0!</v>
      </c>
      <c r="I43" s="50" t="e">
        <f>F43/C43*100</f>
        <v>#DIV/0!</v>
      </c>
    </row>
    <row r="44" spans="1:9" x14ac:dyDescent="0.25">
      <c r="A44" s="201"/>
      <c r="B44" s="12" t="s">
        <v>42</v>
      </c>
      <c r="C44" s="13"/>
      <c r="D44" s="13"/>
      <c r="E44" s="13"/>
      <c r="F44" s="13"/>
      <c r="G44" s="15" t="e">
        <f>F44/E44*100</f>
        <v>#DIV/0!</v>
      </c>
      <c r="H44" s="16" t="e">
        <f>F44/D44*100</f>
        <v>#DIV/0!</v>
      </c>
      <c r="I44" s="50" t="e">
        <f>F44/C44*100</f>
        <v>#DIV/0!</v>
      </c>
    </row>
    <row r="45" spans="1:9" x14ac:dyDescent="0.25">
      <c r="A45" s="201"/>
      <c r="B45" s="12" t="s">
        <v>43</v>
      </c>
      <c r="C45" s="13"/>
      <c r="D45" s="13"/>
      <c r="E45" s="13"/>
      <c r="F45" s="49"/>
      <c r="G45" s="15" t="e">
        <f>F45/E45*100</f>
        <v>#DIV/0!</v>
      </c>
      <c r="H45" s="16" t="e">
        <f>F45/D45*100</f>
        <v>#DIV/0!</v>
      </c>
      <c r="I45" s="50" t="e">
        <f>F45/C45*100</f>
        <v>#DIV/0!</v>
      </c>
    </row>
    <row r="46" spans="1:9" x14ac:dyDescent="0.25">
      <c r="A46" s="201"/>
      <c r="B46" s="12" t="s">
        <v>44</v>
      </c>
      <c r="C46" s="13"/>
      <c r="D46" s="13"/>
      <c r="E46" s="13"/>
      <c r="F46" s="13"/>
      <c r="G46" s="15" t="e">
        <f t="shared" si="2"/>
        <v>#DIV/0!</v>
      </c>
      <c r="H46" s="16" t="e">
        <f t="shared" si="0"/>
        <v>#DIV/0!</v>
      </c>
      <c r="I46" s="50" t="e">
        <f t="shared" si="1"/>
        <v>#DIV/0!</v>
      </c>
    </row>
    <row r="47" spans="1:9" x14ac:dyDescent="0.25">
      <c r="A47" s="201"/>
      <c r="B47" s="12" t="s">
        <v>45</v>
      </c>
      <c r="C47" s="13"/>
      <c r="D47" s="13"/>
      <c r="E47" s="13"/>
      <c r="F47" s="49"/>
      <c r="G47" s="15" t="e">
        <f t="shared" si="2"/>
        <v>#DIV/0!</v>
      </c>
      <c r="H47" s="16" t="e">
        <f t="shared" si="0"/>
        <v>#DIV/0!</v>
      </c>
      <c r="I47" s="50" t="e">
        <f t="shared" si="1"/>
        <v>#DIV/0!</v>
      </c>
    </row>
    <row r="48" spans="1:9" ht="26.25" x14ac:dyDescent="0.25">
      <c r="A48" s="201"/>
      <c r="B48" s="29" t="s">
        <v>46</v>
      </c>
      <c r="C48" s="54">
        <f>SUM(C49:C51)</f>
        <v>32547.1</v>
      </c>
      <c r="D48" s="54">
        <f>SUM(D49:D51)</f>
        <v>102969.72500000001</v>
      </c>
      <c r="E48" s="54">
        <f>SUM(E49:E51)</f>
        <v>99477.34</v>
      </c>
      <c r="F48" s="54">
        <f>SUM(F49:F51)</f>
        <v>109359.2</v>
      </c>
      <c r="G48" s="15">
        <f t="shared" si="2"/>
        <v>109.93377989399396</v>
      </c>
      <c r="H48" s="16">
        <f t="shared" si="0"/>
        <v>106.20519769281698</v>
      </c>
      <c r="I48" s="50">
        <f t="shared" si="1"/>
        <v>336.00290041201828</v>
      </c>
    </row>
    <row r="49" spans="1:9" x14ac:dyDescent="0.25">
      <c r="A49" s="201"/>
      <c r="B49" s="12" t="s">
        <v>122</v>
      </c>
      <c r="C49" s="13">
        <v>1433.8</v>
      </c>
      <c r="D49" s="13">
        <v>0</v>
      </c>
      <c r="E49" s="13">
        <v>0</v>
      </c>
      <c r="F49" s="119">
        <v>0</v>
      </c>
      <c r="G49" s="15" t="e">
        <f t="shared" si="2"/>
        <v>#DIV/0!</v>
      </c>
      <c r="H49" s="16" t="e">
        <f t="shared" si="0"/>
        <v>#DIV/0!</v>
      </c>
      <c r="I49" s="50">
        <f t="shared" si="1"/>
        <v>0</v>
      </c>
    </row>
    <row r="50" spans="1:9" x14ac:dyDescent="0.25">
      <c r="A50" s="201"/>
      <c r="B50" s="12" t="s">
        <v>47</v>
      </c>
      <c r="C50" s="13">
        <v>3346.7</v>
      </c>
      <c r="D50" s="13">
        <v>18459.974999999999</v>
      </c>
      <c r="E50" s="13">
        <v>17132.41</v>
      </c>
      <c r="F50" s="119">
        <v>17441.7</v>
      </c>
      <c r="G50" s="15">
        <f t="shared" si="2"/>
        <v>101.80529184160314</v>
      </c>
      <c r="H50" s="16">
        <f t="shared" si="0"/>
        <v>94.483876603299848</v>
      </c>
      <c r="I50" s="50">
        <f t="shared" si="1"/>
        <v>521.16114381330863</v>
      </c>
    </row>
    <row r="51" spans="1:9" x14ac:dyDescent="0.25">
      <c r="A51" s="201"/>
      <c r="B51" s="12" t="s">
        <v>48</v>
      </c>
      <c r="C51" s="13">
        <v>27766.6</v>
      </c>
      <c r="D51" s="13">
        <v>84509.75</v>
      </c>
      <c r="E51" s="13">
        <v>82344.929999999993</v>
      </c>
      <c r="F51" s="119">
        <v>91917.5</v>
      </c>
      <c r="G51" s="15">
        <f t="shared" si="2"/>
        <v>111.62496586007178</v>
      </c>
      <c r="H51" s="16">
        <f t="shared" si="0"/>
        <v>108.76555663695609</v>
      </c>
      <c r="I51" s="50">
        <f t="shared" si="1"/>
        <v>331.03620897048972</v>
      </c>
    </row>
    <row r="52" spans="1:9" x14ac:dyDescent="0.25">
      <c r="A52" s="201"/>
      <c r="B52" s="57" t="s">
        <v>49</v>
      </c>
      <c r="C52" s="54">
        <f>C48+C35</f>
        <v>32547.1</v>
      </c>
      <c r="D52" s="54">
        <f>D48+D35</f>
        <v>122573.72500000001</v>
      </c>
      <c r="E52" s="54">
        <f>E48+E35</f>
        <v>119177.34</v>
      </c>
      <c r="F52" s="58">
        <f>F48+F35</f>
        <v>130177.2</v>
      </c>
      <c r="G52" s="15">
        <f t="shared" si="2"/>
        <v>109.22982506573817</v>
      </c>
      <c r="H52" s="16">
        <f t="shared" si="0"/>
        <v>106.20318506270409</v>
      </c>
      <c r="I52" s="50">
        <f t="shared" si="1"/>
        <v>399.96558833198657</v>
      </c>
    </row>
    <row r="53" spans="1:9" x14ac:dyDescent="0.25">
      <c r="A53" s="201"/>
      <c r="B53" s="53" t="s">
        <v>20</v>
      </c>
      <c r="C53" s="59">
        <f>C52/C7/12*1000</f>
        <v>1521.1768554870068</v>
      </c>
      <c r="D53" s="59">
        <f t="shared" ref="D53:F53" si="5">D52/D7/12*1000</f>
        <v>6285.8320512820528</v>
      </c>
      <c r="E53" s="59">
        <f t="shared" si="5"/>
        <v>6107.8997539975398</v>
      </c>
      <c r="F53" s="59">
        <f t="shared" si="5"/>
        <v>6721.251548946715</v>
      </c>
      <c r="G53" s="15">
        <f t="shared" si="2"/>
        <v>110.04194272421948</v>
      </c>
      <c r="H53" s="16">
        <f t="shared" si="0"/>
        <v>106.92699859163201</v>
      </c>
      <c r="I53" s="50">
        <f t="shared" si="1"/>
        <v>441.84550433453029</v>
      </c>
    </row>
    <row r="54" spans="1:9" x14ac:dyDescent="0.25">
      <c r="A54" s="201"/>
      <c r="B54" s="18" t="s">
        <v>50</v>
      </c>
      <c r="C54" s="60"/>
      <c r="D54" s="60">
        <v>34536</v>
      </c>
      <c r="E54" s="60">
        <v>34500</v>
      </c>
      <c r="F54" s="61">
        <v>34612.5</v>
      </c>
      <c r="G54" s="15">
        <f>F54/E54*100</f>
        <v>100.32608695652175</v>
      </c>
      <c r="H54" s="16">
        <f>F54/D54*100</f>
        <v>100.22150799166087</v>
      </c>
      <c r="I54" s="50" t="e">
        <f>F54/C54*100</f>
        <v>#DIV/0!</v>
      </c>
    </row>
    <row r="55" spans="1:9" ht="15.75" thickBot="1" x14ac:dyDescent="0.3">
      <c r="A55" s="202"/>
      <c r="B55" s="62" t="s">
        <v>51</v>
      </c>
      <c r="C55" s="63"/>
      <c r="D55" s="63">
        <v>46017.579999999994</v>
      </c>
      <c r="E55" s="63">
        <v>46000</v>
      </c>
      <c r="F55" s="64">
        <v>39555.599999999999</v>
      </c>
      <c r="G55" s="23">
        <f>F55/E55*100</f>
        <v>85.990434782608688</v>
      </c>
      <c r="H55" s="24">
        <f>F55/D55*100</f>
        <v>85.957584036361766</v>
      </c>
      <c r="I55" s="41" t="e">
        <f>F55/C55*100</f>
        <v>#DIV/0!</v>
      </c>
    </row>
    <row r="56" spans="1:9" ht="26.25" x14ac:dyDescent="0.25">
      <c r="A56" s="185">
        <v>7</v>
      </c>
      <c r="B56" s="65" t="s">
        <v>52</v>
      </c>
      <c r="C56" s="66">
        <f>C52/C57</f>
        <v>309.97238095238095</v>
      </c>
      <c r="D56" s="66">
        <f>D52/D57</f>
        <v>583.68440476190483</v>
      </c>
      <c r="E56" s="66">
        <f>E52/E57</f>
        <v>567.51114285714289</v>
      </c>
      <c r="F56" s="67">
        <f>F52/F57</f>
        <v>616.95355450236968</v>
      </c>
      <c r="G56" s="9">
        <f t="shared" si="2"/>
        <v>108.71214816969201</v>
      </c>
      <c r="H56" s="10">
        <f t="shared" si="0"/>
        <v>105.69985243207516</v>
      </c>
      <c r="I56" s="43">
        <f t="shared" si="1"/>
        <v>199.03500841165209</v>
      </c>
    </row>
    <row r="57" spans="1:9" ht="27" thickBot="1" x14ac:dyDescent="0.3">
      <c r="A57" s="187"/>
      <c r="B57" s="68" t="s">
        <v>53</v>
      </c>
      <c r="C57" s="21">
        <v>105</v>
      </c>
      <c r="D57" s="21">
        <v>210</v>
      </c>
      <c r="E57" s="21">
        <v>210</v>
      </c>
      <c r="F57" s="21">
        <v>211</v>
      </c>
      <c r="G57" s="23">
        <f t="shared" si="2"/>
        <v>100.47619047619048</v>
      </c>
      <c r="H57" s="24">
        <f t="shared" si="0"/>
        <v>100.47619047619048</v>
      </c>
      <c r="I57" s="41">
        <f t="shared" si="1"/>
        <v>200.95238095238096</v>
      </c>
    </row>
    <row r="58" spans="1:9" x14ac:dyDescent="0.25">
      <c r="A58" s="185">
        <v>8</v>
      </c>
      <c r="B58" s="69" t="s">
        <v>54</v>
      </c>
      <c r="C58" s="6">
        <v>3920</v>
      </c>
      <c r="D58" s="6">
        <v>107349</v>
      </c>
      <c r="E58" s="6">
        <v>108000</v>
      </c>
      <c r="F58" s="6">
        <v>115201</v>
      </c>
      <c r="G58" s="9">
        <f t="shared" si="2"/>
        <v>106.6675925925926</v>
      </c>
      <c r="H58" s="10">
        <f t="shared" si="0"/>
        <v>107.31446031169362</v>
      </c>
      <c r="I58" s="43">
        <f t="shared" si="1"/>
        <v>2938.8010204081629</v>
      </c>
    </row>
    <row r="59" spans="1:9" ht="15.75" thickBot="1" x14ac:dyDescent="0.3">
      <c r="A59" s="187"/>
      <c r="B59" s="39" t="s">
        <v>20</v>
      </c>
      <c r="C59" s="37">
        <f>C58/C7/12*1000</f>
        <v>183.21181529257805</v>
      </c>
      <c r="D59" s="37">
        <f t="shared" ref="D59:F59" si="6">D58/D7/12*1000</f>
        <v>5505.0769230769229</v>
      </c>
      <c r="E59" s="37">
        <f t="shared" si="6"/>
        <v>5535.0553505535063</v>
      </c>
      <c r="F59" s="37">
        <f t="shared" si="6"/>
        <v>5948.0070218917808</v>
      </c>
      <c r="G59" s="23">
        <f t="shared" si="2"/>
        <v>107.46066019551148</v>
      </c>
      <c r="H59" s="24">
        <f t="shared" si="0"/>
        <v>108.04584758767173</v>
      </c>
      <c r="I59" s="41">
        <f t="shared" si="1"/>
        <v>3246.5193428672583</v>
      </c>
    </row>
    <row r="60" spans="1:9" x14ac:dyDescent="0.25">
      <c r="A60" s="185">
        <v>9</v>
      </c>
      <c r="B60" s="70" t="s">
        <v>55</v>
      </c>
      <c r="C60" s="47">
        <f>C62+C70+C71+C72+C73+C76+C77+C78+C79+C80+C81+C82</f>
        <v>685.2</v>
      </c>
      <c r="D60" s="47">
        <f>D62+D70+D71+D72+D73+D76+D77+D78+D79+D80+D81+D82</f>
        <v>13333.5</v>
      </c>
      <c r="E60" s="47">
        <f>E62+E70+E71+E72+E73+E76+E77+E78+E79+E80+E81+E82</f>
        <v>13253.2</v>
      </c>
      <c r="F60" s="71">
        <f>F62+F70+F71+F72+F73+F76+F77+F78+F79+F80+F81+F82</f>
        <v>14430.135</v>
      </c>
      <c r="G60" s="9">
        <f t="shared" si="2"/>
        <v>108.88038360546885</v>
      </c>
      <c r="H60" s="10">
        <f t="shared" si="0"/>
        <v>108.22465969175386</v>
      </c>
      <c r="I60" s="43">
        <f t="shared" si="1"/>
        <v>2105.9741681260944</v>
      </c>
    </row>
    <row r="61" spans="1:9" x14ac:dyDescent="0.25">
      <c r="A61" s="186"/>
      <c r="B61" s="53" t="s">
        <v>20</v>
      </c>
      <c r="C61" s="59">
        <f>C60/C7*1000/12</f>
        <v>32.024677509814914</v>
      </c>
      <c r="D61" s="59">
        <f t="shared" ref="D61:F61" si="7">D60/D7*1000/12</f>
        <v>683.76923076923083</v>
      </c>
      <c r="E61" s="59">
        <f t="shared" si="7"/>
        <v>679.23329233292327</v>
      </c>
      <c r="F61" s="59">
        <f t="shared" si="7"/>
        <v>745.05034076827758</v>
      </c>
      <c r="G61" s="15">
        <f t="shared" si="2"/>
        <v>109.68990318617868</v>
      </c>
      <c r="H61" s="16">
        <f t="shared" si="0"/>
        <v>108.96225030923172</v>
      </c>
      <c r="I61" s="50">
        <f t="shared" si="1"/>
        <v>2326.4881919261629</v>
      </c>
    </row>
    <row r="62" spans="1:9" x14ac:dyDescent="0.25">
      <c r="A62" s="186"/>
      <c r="B62" s="53" t="s">
        <v>56</v>
      </c>
      <c r="C62" s="54">
        <f>SUM(C63:C69)</f>
        <v>0</v>
      </c>
      <c r="D62" s="54">
        <f>SUM(D63:D69)</f>
        <v>42</v>
      </c>
      <c r="E62" s="54">
        <f>SUM(E63:E69)</f>
        <v>42</v>
      </c>
      <c r="F62" s="54">
        <f>SUM(F63:F69)</f>
        <v>42</v>
      </c>
      <c r="G62" s="15">
        <f t="shared" si="2"/>
        <v>100</v>
      </c>
      <c r="H62" s="16">
        <f t="shared" si="0"/>
        <v>100</v>
      </c>
      <c r="I62" s="50" t="e">
        <f t="shared" si="1"/>
        <v>#DIV/0!</v>
      </c>
    </row>
    <row r="63" spans="1:9" x14ac:dyDescent="0.25">
      <c r="A63" s="186"/>
      <c r="B63" s="12" t="s">
        <v>57</v>
      </c>
      <c r="C63" s="13"/>
      <c r="D63" s="13"/>
      <c r="E63" s="13"/>
      <c r="F63" s="13"/>
      <c r="G63" s="15" t="e">
        <f t="shared" si="2"/>
        <v>#DIV/0!</v>
      </c>
      <c r="H63" s="16" t="e">
        <f t="shared" si="0"/>
        <v>#DIV/0!</v>
      </c>
      <c r="I63" s="50" t="e">
        <f t="shared" si="1"/>
        <v>#DIV/0!</v>
      </c>
    </row>
    <row r="64" spans="1:9" x14ac:dyDescent="0.25">
      <c r="A64" s="186"/>
      <c r="B64" s="12" t="s">
        <v>58</v>
      </c>
      <c r="C64" s="13"/>
      <c r="D64" s="13"/>
      <c r="E64" s="13"/>
      <c r="F64" s="13"/>
      <c r="G64" s="15" t="e">
        <f t="shared" si="2"/>
        <v>#DIV/0!</v>
      </c>
      <c r="H64" s="16" t="e">
        <f t="shared" si="0"/>
        <v>#DIV/0!</v>
      </c>
      <c r="I64" s="50" t="e">
        <f t="shared" si="1"/>
        <v>#DIV/0!</v>
      </c>
    </row>
    <row r="65" spans="1:9" x14ac:dyDescent="0.25">
      <c r="A65" s="186"/>
      <c r="B65" s="12" t="s">
        <v>59</v>
      </c>
      <c r="C65" s="13"/>
      <c r="D65" s="13">
        <v>42</v>
      </c>
      <c r="E65" s="13">
        <v>42</v>
      </c>
      <c r="F65" s="13">
        <v>42</v>
      </c>
      <c r="G65" s="15">
        <f t="shared" si="2"/>
        <v>100</v>
      </c>
      <c r="H65" s="16">
        <f t="shared" si="0"/>
        <v>100</v>
      </c>
      <c r="I65" s="50" t="e">
        <f t="shared" si="1"/>
        <v>#DIV/0!</v>
      </c>
    </row>
    <row r="66" spans="1:9" x14ac:dyDescent="0.25">
      <c r="A66" s="186"/>
      <c r="B66" s="12" t="s">
        <v>60</v>
      </c>
      <c r="C66" s="13"/>
      <c r="D66" s="13"/>
      <c r="E66" s="13"/>
      <c r="F66" s="13"/>
      <c r="G66" s="15" t="e">
        <f t="shared" si="2"/>
        <v>#DIV/0!</v>
      </c>
      <c r="H66" s="16" t="e">
        <f t="shared" si="0"/>
        <v>#DIV/0!</v>
      </c>
      <c r="I66" s="50" t="e">
        <f t="shared" si="1"/>
        <v>#DIV/0!</v>
      </c>
    </row>
    <row r="67" spans="1:9" x14ac:dyDescent="0.25">
      <c r="A67" s="186"/>
      <c r="B67" s="12" t="s">
        <v>61</v>
      </c>
      <c r="C67" s="13"/>
      <c r="D67" s="13"/>
      <c r="E67" s="13"/>
      <c r="F67" s="13"/>
      <c r="G67" s="15" t="e">
        <f t="shared" si="2"/>
        <v>#DIV/0!</v>
      </c>
      <c r="H67" s="16" t="e">
        <f t="shared" si="0"/>
        <v>#DIV/0!</v>
      </c>
      <c r="I67" s="50" t="e">
        <f t="shared" si="1"/>
        <v>#DIV/0!</v>
      </c>
    </row>
    <row r="68" spans="1:9" x14ac:dyDescent="0.25">
      <c r="A68" s="186"/>
      <c r="B68" s="12" t="s">
        <v>62</v>
      </c>
      <c r="C68" s="13"/>
      <c r="D68" s="13"/>
      <c r="E68" s="13"/>
      <c r="F68" s="13"/>
      <c r="G68" s="15" t="e">
        <f t="shared" si="2"/>
        <v>#DIV/0!</v>
      </c>
      <c r="H68" s="16" t="e">
        <f t="shared" si="0"/>
        <v>#DIV/0!</v>
      </c>
      <c r="I68" s="50" t="e">
        <f t="shared" si="1"/>
        <v>#DIV/0!</v>
      </c>
    </row>
    <row r="69" spans="1:9" x14ac:dyDescent="0.25">
      <c r="A69" s="186"/>
      <c r="B69" s="12" t="s">
        <v>63</v>
      </c>
      <c r="C69" s="13"/>
      <c r="D69" s="13"/>
      <c r="E69" s="13"/>
      <c r="F69" s="13"/>
      <c r="G69" s="15" t="e">
        <f t="shared" si="2"/>
        <v>#DIV/0!</v>
      </c>
      <c r="H69" s="16" t="e">
        <f t="shared" si="0"/>
        <v>#DIV/0!</v>
      </c>
      <c r="I69" s="50" t="e">
        <f t="shared" si="1"/>
        <v>#DIV/0!</v>
      </c>
    </row>
    <row r="70" spans="1:9" x14ac:dyDescent="0.25">
      <c r="A70" s="186"/>
      <c r="B70" s="12" t="s">
        <v>64</v>
      </c>
      <c r="C70" s="13"/>
      <c r="D70" s="13"/>
      <c r="E70" s="13"/>
      <c r="F70" s="13"/>
      <c r="G70" s="15" t="e">
        <f t="shared" si="2"/>
        <v>#DIV/0!</v>
      </c>
      <c r="H70" s="16" t="e">
        <f t="shared" si="0"/>
        <v>#DIV/0!</v>
      </c>
      <c r="I70" s="50" t="e">
        <f t="shared" si="1"/>
        <v>#DIV/0!</v>
      </c>
    </row>
    <row r="71" spans="1:9" x14ac:dyDescent="0.25">
      <c r="A71" s="186"/>
      <c r="B71" s="12" t="s">
        <v>65</v>
      </c>
      <c r="C71" s="13">
        <v>390</v>
      </c>
      <c r="D71" s="72">
        <v>2685</v>
      </c>
      <c r="E71" s="13">
        <v>2600</v>
      </c>
      <c r="F71" s="13">
        <v>2860</v>
      </c>
      <c r="G71" s="15">
        <f t="shared" si="2"/>
        <v>110.00000000000001</v>
      </c>
      <c r="H71" s="16">
        <f t="shared" si="0"/>
        <v>106.51769087523277</v>
      </c>
      <c r="I71" s="50">
        <f t="shared" si="1"/>
        <v>733.33333333333326</v>
      </c>
    </row>
    <row r="72" spans="1:9" x14ac:dyDescent="0.25">
      <c r="A72" s="186"/>
      <c r="B72" s="12" t="s">
        <v>66</v>
      </c>
      <c r="C72" s="13">
        <v>30</v>
      </c>
      <c r="D72" s="72">
        <v>2300</v>
      </c>
      <c r="E72" s="13">
        <v>2300</v>
      </c>
      <c r="F72" s="13">
        <v>2500</v>
      </c>
      <c r="G72" s="15">
        <f t="shared" si="2"/>
        <v>108.69565217391303</v>
      </c>
      <c r="H72" s="16">
        <f t="shared" si="0"/>
        <v>108.69565217391303</v>
      </c>
      <c r="I72" s="50">
        <f t="shared" si="1"/>
        <v>8333.3333333333321</v>
      </c>
    </row>
    <row r="73" spans="1:9" x14ac:dyDescent="0.25">
      <c r="A73" s="186"/>
      <c r="B73" s="53" t="s">
        <v>67</v>
      </c>
      <c r="C73" s="54">
        <f>C74+C75</f>
        <v>106</v>
      </c>
      <c r="D73" s="54">
        <f>D74+D75</f>
        <v>6910</v>
      </c>
      <c r="E73" s="54">
        <f>E74+E75</f>
        <v>6910</v>
      </c>
      <c r="F73" s="58">
        <f>F74+F75</f>
        <v>7836</v>
      </c>
      <c r="G73" s="15">
        <f t="shared" si="2"/>
        <v>113.40086830680174</v>
      </c>
      <c r="H73" s="16">
        <f t="shared" si="0"/>
        <v>113.40086830680174</v>
      </c>
      <c r="I73" s="50">
        <f t="shared" si="1"/>
        <v>7392.4528301886794</v>
      </c>
    </row>
    <row r="74" spans="1:9" x14ac:dyDescent="0.25">
      <c r="A74" s="186"/>
      <c r="B74" s="12" t="s">
        <v>68</v>
      </c>
      <c r="C74" s="13">
        <v>50</v>
      </c>
      <c r="D74" s="96">
        <v>3560</v>
      </c>
      <c r="E74" s="96">
        <v>3560</v>
      </c>
      <c r="F74" s="96">
        <v>3560</v>
      </c>
      <c r="G74" s="15">
        <f t="shared" si="2"/>
        <v>100</v>
      </c>
      <c r="H74" s="16">
        <f t="shared" si="0"/>
        <v>100</v>
      </c>
      <c r="I74" s="50">
        <f t="shared" si="1"/>
        <v>7120</v>
      </c>
    </row>
    <row r="75" spans="1:9" x14ac:dyDescent="0.25">
      <c r="A75" s="186"/>
      <c r="B75" s="12" t="s">
        <v>69</v>
      </c>
      <c r="C75" s="13">
        <v>56</v>
      </c>
      <c r="D75" s="96">
        <v>3350</v>
      </c>
      <c r="E75" s="96">
        <v>3350</v>
      </c>
      <c r="F75" s="13">
        <v>4276</v>
      </c>
      <c r="G75" s="15">
        <f t="shared" si="2"/>
        <v>127.64179104477611</v>
      </c>
      <c r="H75" s="16">
        <f t="shared" si="0"/>
        <v>127.64179104477611</v>
      </c>
      <c r="I75" s="50">
        <f t="shared" si="1"/>
        <v>7635.7142857142862</v>
      </c>
    </row>
    <row r="76" spans="1:9" x14ac:dyDescent="0.25">
      <c r="A76" s="186"/>
      <c r="B76" s="12" t="s">
        <v>70</v>
      </c>
      <c r="C76" s="13">
        <v>5</v>
      </c>
      <c r="D76" s="13">
        <v>22.3</v>
      </c>
      <c r="E76" s="13">
        <v>27</v>
      </c>
      <c r="F76" s="13">
        <v>27.135000000000002</v>
      </c>
      <c r="G76" s="15">
        <f t="shared" si="2"/>
        <v>100.50000000000001</v>
      </c>
      <c r="H76" s="16">
        <f t="shared" si="0"/>
        <v>121.68161434977578</v>
      </c>
      <c r="I76" s="50">
        <f t="shared" si="1"/>
        <v>542.70000000000005</v>
      </c>
    </row>
    <row r="77" spans="1:9" x14ac:dyDescent="0.25">
      <c r="A77" s="186"/>
      <c r="B77" s="12" t="s">
        <v>71</v>
      </c>
      <c r="C77" s="13"/>
      <c r="D77" s="13">
        <v>135</v>
      </c>
      <c r="E77" s="13">
        <v>135</v>
      </c>
      <c r="F77" s="13">
        <v>140</v>
      </c>
      <c r="G77" s="15">
        <f t="shared" si="2"/>
        <v>103.7037037037037</v>
      </c>
      <c r="H77" s="16">
        <f t="shared" si="0"/>
        <v>103.7037037037037</v>
      </c>
      <c r="I77" s="50" t="e">
        <f t="shared" si="1"/>
        <v>#DIV/0!</v>
      </c>
    </row>
    <row r="78" spans="1:9" x14ac:dyDescent="0.25">
      <c r="A78" s="186"/>
      <c r="B78" s="12" t="s">
        <v>72</v>
      </c>
      <c r="C78" s="13">
        <v>10</v>
      </c>
      <c r="D78" s="13">
        <v>170</v>
      </c>
      <c r="E78" s="13">
        <v>170</v>
      </c>
      <c r="F78" s="13">
        <v>175</v>
      </c>
      <c r="G78" s="15">
        <f t="shared" si="2"/>
        <v>102.94117647058823</v>
      </c>
      <c r="H78" s="16">
        <f t="shared" si="0"/>
        <v>102.94117647058823</v>
      </c>
      <c r="I78" s="50">
        <f t="shared" si="1"/>
        <v>1750</v>
      </c>
    </row>
    <row r="79" spans="1:9" x14ac:dyDescent="0.25">
      <c r="A79" s="186"/>
      <c r="B79" s="12" t="s">
        <v>73</v>
      </c>
      <c r="C79" s="13">
        <v>144.19999999999999</v>
      </c>
      <c r="D79" s="13">
        <v>369.2</v>
      </c>
      <c r="E79" s="13">
        <v>369.2</v>
      </c>
      <c r="F79" s="13">
        <v>0</v>
      </c>
      <c r="G79" s="15">
        <f t="shared" si="2"/>
        <v>0</v>
      </c>
      <c r="H79" s="16">
        <f t="shared" ref="H79:H123" si="8">F79/D79*100</f>
        <v>0</v>
      </c>
      <c r="I79" s="50">
        <f t="shared" ref="I79:I123" si="9">F79/C79*100</f>
        <v>0</v>
      </c>
    </row>
    <row r="80" spans="1:9" x14ac:dyDescent="0.25">
      <c r="A80" s="186"/>
      <c r="B80" s="12" t="s">
        <v>74</v>
      </c>
      <c r="C80" s="13"/>
      <c r="D80" s="13"/>
      <c r="E80" s="14"/>
      <c r="F80" s="13"/>
      <c r="G80" s="15" t="e">
        <f t="shared" ref="G80:G123" si="10">F80/E80*100</f>
        <v>#DIV/0!</v>
      </c>
      <c r="H80" s="16" t="e">
        <f t="shared" si="8"/>
        <v>#DIV/0!</v>
      </c>
      <c r="I80" s="50" t="e">
        <f t="shared" si="9"/>
        <v>#DIV/0!</v>
      </c>
    </row>
    <row r="81" spans="1:13" x14ac:dyDescent="0.25">
      <c r="A81" s="186"/>
      <c r="B81" s="12" t="s">
        <v>75</v>
      </c>
      <c r="C81" s="13"/>
      <c r="D81" s="13"/>
      <c r="E81" s="14"/>
      <c r="F81" s="13"/>
      <c r="G81" s="15" t="e">
        <f t="shared" si="10"/>
        <v>#DIV/0!</v>
      </c>
      <c r="H81" s="16" t="e">
        <f t="shared" si="8"/>
        <v>#DIV/0!</v>
      </c>
      <c r="I81" s="50" t="e">
        <f t="shared" si="9"/>
        <v>#DIV/0!</v>
      </c>
    </row>
    <row r="82" spans="1:13" ht="15.75" thickBot="1" x14ac:dyDescent="0.3">
      <c r="A82" s="187"/>
      <c r="B82" s="20" t="s">
        <v>76</v>
      </c>
      <c r="C82" s="21"/>
      <c r="D82" s="21">
        <v>700</v>
      </c>
      <c r="E82" s="21">
        <v>700</v>
      </c>
      <c r="F82" s="21">
        <v>850</v>
      </c>
      <c r="G82" s="23">
        <f t="shared" si="10"/>
        <v>121.42857142857142</v>
      </c>
      <c r="H82" s="24">
        <f t="shared" si="8"/>
        <v>121.42857142857142</v>
      </c>
      <c r="I82" s="41" t="e">
        <f t="shared" si="9"/>
        <v>#DIV/0!</v>
      </c>
    </row>
    <row r="83" spans="1:13" ht="26.25" x14ac:dyDescent="0.25">
      <c r="A83" s="197">
        <v>10</v>
      </c>
      <c r="B83" s="46" t="s">
        <v>77</v>
      </c>
      <c r="C83" s="47">
        <f>C84+C85</f>
        <v>350</v>
      </c>
      <c r="D83" s="47">
        <f>D84+D85</f>
        <v>5020</v>
      </c>
      <c r="E83" s="121">
        <f>E84+E85</f>
        <v>5400</v>
      </c>
      <c r="F83" s="73">
        <f>F84+F85</f>
        <v>7270</v>
      </c>
      <c r="G83" s="9">
        <f t="shared" si="10"/>
        <v>134.62962962962962</v>
      </c>
      <c r="H83" s="10">
        <f t="shared" si="8"/>
        <v>144.82071713147411</v>
      </c>
      <c r="I83" s="43">
        <f t="shared" si="9"/>
        <v>2077.1428571428573</v>
      </c>
      <c r="J83" s="74"/>
    </row>
    <row r="84" spans="1:13" x14ac:dyDescent="0.25">
      <c r="A84" s="198"/>
      <c r="B84" s="12" t="s">
        <v>78</v>
      </c>
      <c r="C84" s="13"/>
      <c r="D84" s="76">
        <v>650</v>
      </c>
      <c r="E84" s="76">
        <v>1000</v>
      </c>
      <c r="F84" s="122">
        <v>2680</v>
      </c>
      <c r="G84" s="15">
        <f t="shared" si="10"/>
        <v>268</v>
      </c>
      <c r="H84" s="16">
        <f t="shared" si="8"/>
        <v>412.30769230769226</v>
      </c>
      <c r="I84" s="50" t="e">
        <f t="shared" si="9"/>
        <v>#DIV/0!</v>
      </c>
      <c r="J84" s="74"/>
    </row>
    <row r="85" spans="1:13" x14ac:dyDescent="0.25">
      <c r="A85" s="198"/>
      <c r="B85" s="75" t="s">
        <v>79</v>
      </c>
      <c r="C85" s="13">
        <v>350</v>
      </c>
      <c r="D85" s="76">
        <v>4370</v>
      </c>
      <c r="E85" s="76">
        <v>4400</v>
      </c>
      <c r="F85" s="124">
        <v>4590</v>
      </c>
      <c r="G85" s="15">
        <f t="shared" si="10"/>
        <v>104.31818181818183</v>
      </c>
      <c r="H85" s="16">
        <f t="shared" si="8"/>
        <v>105.03432494279177</v>
      </c>
      <c r="I85" s="50">
        <f t="shared" si="9"/>
        <v>1311.4285714285713</v>
      </c>
      <c r="J85" s="74"/>
    </row>
    <row r="86" spans="1:13" ht="27" thickBot="1" x14ac:dyDescent="0.3">
      <c r="A86" s="199"/>
      <c r="B86" s="68" t="s">
        <v>80</v>
      </c>
      <c r="C86" s="21">
        <v>0</v>
      </c>
      <c r="D86" s="21">
        <v>0</v>
      </c>
      <c r="E86" s="21">
        <v>0</v>
      </c>
      <c r="F86" s="21">
        <v>0</v>
      </c>
      <c r="G86" s="23" t="e">
        <f t="shared" si="10"/>
        <v>#DIV/0!</v>
      </c>
      <c r="H86" s="24" t="e">
        <f t="shared" si="8"/>
        <v>#DIV/0!</v>
      </c>
      <c r="I86" s="41" t="e">
        <f t="shared" si="9"/>
        <v>#DIV/0!</v>
      </c>
      <c r="J86" s="74"/>
      <c r="M86" s="77"/>
    </row>
    <row r="87" spans="1:13" x14ac:dyDescent="0.25">
      <c r="A87" s="197">
        <v>11</v>
      </c>
      <c r="B87" s="26" t="s">
        <v>81</v>
      </c>
      <c r="C87" s="26">
        <v>22000</v>
      </c>
      <c r="D87" s="26">
        <v>33240</v>
      </c>
      <c r="E87" s="26">
        <v>33240</v>
      </c>
      <c r="F87" s="26">
        <v>33240</v>
      </c>
      <c r="G87" s="9">
        <f t="shared" si="10"/>
        <v>100</v>
      </c>
      <c r="H87" s="10">
        <f t="shared" si="8"/>
        <v>100</v>
      </c>
      <c r="I87" s="43">
        <f t="shared" si="9"/>
        <v>151.09090909090909</v>
      </c>
      <c r="J87" s="74"/>
    </row>
    <row r="88" spans="1:13" ht="26.25" x14ac:dyDescent="0.25">
      <c r="A88" s="198"/>
      <c r="B88" s="29" t="s">
        <v>82</v>
      </c>
      <c r="C88" s="79">
        <f>C87/C7</f>
        <v>12.338754907459338</v>
      </c>
      <c r="D88" s="79">
        <f>D87/D7</f>
        <v>20.455384615384617</v>
      </c>
      <c r="E88" s="79">
        <f>E87/E7</f>
        <v>20.44280442804428</v>
      </c>
      <c r="F88" s="80">
        <f>F87/F7</f>
        <v>20.594795539033456</v>
      </c>
      <c r="G88" s="15">
        <f t="shared" si="10"/>
        <v>100.74349442379183</v>
      </c>
      <c r="H88" s="16">
        <f t="shared" si="8"/>
        <v>100.68153655514249</v>
      </c>
      <c r="I88" s="50">
        <f t="shared" si="9"/>
        <v>166.91145657316659</v>
      </c>
      <c r="J88" s="74"/>
    </row>
    <row r="89" spans="1:13" ht="39.75" thickBot="1" x14ac:dyDescent="0.3">
      <c r="A89" s="199"/>
      <c r="B89" s="44" t="s">
        <v>83</v>
      </c>
      <c r="C89" s="37">
        <f>C86/C87*100</f>
        <v>0</v>
      </c>
      <c r="D89" s="37">
        <f>D86/D87*100</f>
        <v>0</v>
      </c>
      <c r="E89" s="37">
        <f>E86/E87*100</f>
        <v>0</v>
      </c>
      <c r="F89" s="81">
        <f>F86/F87*100</f>
        <v>0</v>
      </c>
      <c r="G89" s="23" t="e">
        <f t="shared" si="10"/>
        <v>#DIV/0!</v>
      </c>
      <c r="H89" s="24" t="e">
        <f t="shared" si="8"/>
        <v>#DIV/0!</v>
      </c>
      <c r="I89" s="41" t="e">
        <f t="shared" si="9"/>
        <v>#DIV/0!</v>
      </c>
      <c r="J89" s="74"/>
    </row>
    <row r="90" spans="1:13" x14ac:dyDescent="0.25">
      <c r="A90" s="197">
        <v>12</v>
      </c>
      <c r="B90" s="42" t="s">
        <v>84</v>
      </c>
      <c r="C90" s="6">
        <v>25</v>
      </c>
      <c r="D90" s="38">
        <v>5</v>
      </c>
      <c r="E90" s="6">
        <v>7</v>
      </c>
      <c r="F90" s="38">
        <v>7</v>
      </c>
      <c r="G90" s="9">
        <f t="shared" si="10"/>
        <v>100</v>
      </c>
      <c r="H90" s="10">
        <f t="shared" si="8"/>
        <v>140</v>
      </c>
      <c r="I90" s="43">
        <f t="shared" si="9"/>
        <v>28.000000000000004</v>
      </c>
      <c r="J90" s="74"/>
    </row>
    <row r="91" spans="1:13" ht="27" thickBot="1" x14ac:dyDescent="0.3">
      <c r="A91" s="199"/>
      <c r="B91" s="44" t="s">
        <v>85</v>
      </c>
      <c r="C91" s="40">
        <f>C90*1000/C7</f>
        <v>14.021312394840157</v>
      </c>
      <c r="D91" s="40">
        <f>D90*1000/D7</f>
        <v>3.0769230769230771</v>
      </c>
      <c r="E91" s="114">
        <f>E90*1000/E7</f>
        <v>4.3050430504305046</v>
      </c>
      <c r="F91" s="114">
        <f>F90*1000/F7</f>
        <v>4.337050805452292</v>
      </c>
      <c r="G91" s="23">
        <f t="shared" si="10"/>
        <v>100.7434944237918</v>
      </c>
      <c r="H91" s="24">
        <f t="shared" si="8"/>
        <v>140.95415117719949</v>
      </c>
      <c r="I91" s="41">
        <f t="shared" si="9"/>
        <v>30.931846344485749</v>
      </c>
      <c r="J91" s="74"/>
    </row>
    <row r="92" spans="1:13" ht="26.25" x14ac:dyDescent="0.25">
      <c r="A92" s="197">
        <v>13</v>
      </c>
      <c r="B92" s="42" t="s">
        <v>86</v>
      </c>
      <c r="C92" s="6">
        <v>7</v>
      </c>
      <c r="D92" s="6">
        <v>27</v>
      </c>
      <c r="E92" s="6">
        <v>27</v>
      </c>
      <c r="F92" s="6">
        <v>27</v>
      </c>
      <c r="G92" s="9">
        <f t="shared" si="10"/>
        <v>100</v>
      </c>
      <c r="H92" s="10">
        <f t="shared" si="8"/>
        <v>100</v>
      </c>
      <c r="I92" s="43">
        <f t="shared" si="9"/>
        <v>385.71428571428572</v>
      </c>
      <c r="J92" s="74"/>
    </row>
    <row r="93" spans="1:13" ht="26.25" x14ac:dyDescent="0.25">
      <c r="A93" s="198"/>
      <c r="B93" s="52" t="s">
        <v>87</v>
      </c>
      <c r="C93" s="13">
        <v>0</v>
      </c>
      <c r="D93" s="13">
        <v>0</v>
      </c>
      <c r="E93" s="13">
        <v>0</v>
      </c>
      <c r="F93" s="13">
        <v>0</v>
      </c>
      <c r="G93" s="15" t="e">
        <f t="shared" si="10"/>
        <v>#DIV/0!</v>
      </c>
      <c r="H93" s="16" t="e">
        <f t="shared" si="8"/>
        <v>#DIV/0!</v>
      </c>
      <c r="I93" s="50" t="e">
        <f t="shared" si="9"/>
        <v>#DIV/0!</v>
      </c>
      <c r="J93" s="74"/>
    </row>
    <row r="94" spans="1:13" ht="39.75" thickBot="1" x14ac:dyDescent="0.3">
      <c r="A94" s="199"/>
      <c r="B94" s="44" t="s">
        <v>88</v>
      </c>
      <c r="C94" s="40">
        <f>(C92+C93)*10000/C7</f>
        <v>39.259674705552442</v>
      </c>
      <c r="D94" s="40">
        <f>(D92+D93)*10000/D7</f>
        <v>166.15384615384616</v>
      </c>
      <c r="E94" s="40">
        <f>(E92+E93)*10000/E7</f>
        <v>166.05166051660515</v>
      </c>
      <c r="F94" s="40">
        <f>(F92+F93)*10000/F7</f>
        <v>167.28624535315984</v>
      </c>
      <c r="G94" s="23">
        <f t="shared" si="10"/>
        <v>100.74349442379183</v>
      </c>
      <c r="H94" s="24">
        <f t="shared" si="8"/>
        <v>100.68153655514249</v>
      </c>
      <c r="I94" s="41">
        <f t="shared" si="9"/>
        <v>426.10196494954852</v>
      </c>
      <c r="J94" s="74"/>
    </row>
    <row r="95" spans="1:13" ht="50.25" customHeight="1" x14ac:dyDescent="0.25">
      <c r="A95" s="197">
        <v>14</v>
      </c>
      <c r="B95" s="42" t="s">
        <v>89</v>
      </c>
      <c r="C95" s="6">
        <v>0</v>
      </c>
      <c r="D95" s="6">
        <v>900</v>
      </c>
      <c r="E95" s="6">
        <v>900</v>
      </c>
      <c r="F95" s="6">
        <v>900</v>
      </c>
      <c r="G95" s="9">
        <f t="shared" si="10"/>
        <v>100</v>
      </c>
      <c r="H95" s="10">
        <f t="shared" si="8"/>
        <v>100</v>
      </c>
      <c r="I95" s="43" t="e">
        <f t="shared" si="9"/>
        <v>#DIV/0!</v>
      </c>
      <c r="J95" s="74"/>
    </row>
    <row r="96" spans="1:13" ht="39.75" thickBot="1" x14ac:dyDescent="0.3">
      <c r="A96" s="199"/>
      <c r="B96" s="44" t="s">
        <v>90</v>
      </c>
      <c r="C96" s="82">
        <f>C95/C7*100</f>
        <v>0</v>
      </c>
      <c r="D96" s="114">
        <f>D95/D7*100</f>
        <v>55.384615384615387</v>
      </c>
      <c r="E96" s="37">
        <f>E95/E7*100</f>
        <v>55.350553505535061</v>
      </c>
      <c r="F96" s="37">
        <f>F95/F7*100</f>
        <v>55.762081784386616</v>
      </c>
      <c r="G96" s="23">
        <f t="shared" si="10"/>
        <v>100.7434944237918</v>
      </c>
      <c r="H96" s="24">
        <f t="shared" si="8"/>
        <v>100.68153655514249</v>
      </c>
      <c r="I96" s="41" t="e">
        <f t="shared" si="9"/>
        <v>#DIV/0!</v>
      </c>
      <c r="J96" s="74"/>
    </row>
    <row r="97" spans="1:10" x14ac:dyDescent="0.25">
      <c r="A97" s="197">
        <v>15</v>
      </c>
      <c r="B97" s="26" t="s">
        <v>91</v>
      </c>
      <c r="C97" s="6">
        <v>16</v>
      </c>
      <c r="D97" s="38">
        <v>34</v>
      </c>
      <c r="E97" s="38">
        <v>30</v>
      </c>
      <c r="F97" s="38">
        <v>45</v>
      </c>
      <c r="G97" s="9">
        <f t="shared" si="10"/>
        <v>150</v>
      </c>
      <c r="H97" s="10">
        <f t="shared" si="8"/>
        <v>132.35294117647058</v>
      </c>
      <c r="I97" s="43">
        <f t="shared" si="9"/>
        <v>281.25</v>
      </c>
      <c r="J97" s="74"/>
    </row>
    <row r="98" spans="1:10" x14ac:dyDescent="0.25">
      <c r="A98" s="198"/>
      <c r="B98" s="12" t="s">
        <v>92</v>
      </c>
      <c r="C98" s="13">
        <v>16</v>
      </c>
      <c r="D98" s="84">
        <v>31</v>
      </c>
      <c r="E98" s="84">
        <v>30</v>
      </c>
      <c r="F98" s="84">
        <v>33</v>
      </c>
      <c r="G98" s="15">
        <f t="shared" si="10"/>
        <v>110.00000000000001</v>
      </c>
      <c r="H98" s="16">
        <f t="shared" si="8"/>
        <v>106.45161290322579</v>
      </c>
      <c r="I98" s="50">
        <f t="shared" si="9"/>
        <v>206.25</v>
      </c>
      <c r="J98" s="74"/>
    </row>
    <row r="99" spans="1:10" x14ac:dyDescent="0.25">
      <c r="A99" s="198"/>
      <c r="B99" s="53" t="s">
        <v>93</v>
      </c>
      <c r="C99" s="30">
        <f>C98/C97</f>
        <v>1</v>
      </c>
      <c r="D99" s="30">
        <f>D98/D97</f>
        <v>0.91176470588235292</v>
      </c>
      <c r="E99" s="30">
        <f>E98/E97</f>
        <v>1</v>
      </c>
      <c r="F99" s="30">
        <f>F98/F97</f>
        <v>0.73333333333333328</v>
      </c>
      <c r="G99" s="15">
        <f t="shared" si="10"/>
        <v>73.333333333333329</v>
      </c>
      <c r="H99" s="16">
        <f t="shared" si="8"/>
        <v>80.430107526881713</v>
      </c>
      <c r="I99" s="50">
        <f t="shared" si="9"/>
        <v>73.333333333333329</v>
      </c>
      <c r="J99" s="74"/>
    </row>
    <row r="100" spans="1:10" ht="26.25" x14ac:dyDescent="0.25">
      <c r="A100" s="198"/>
      <c r="B100" s="52" t="s">
        <v>94</v>
      </c>
      <c r="C100" s="13">
        <v>0</v>
      </c>
      <c r="D100" s="13">
        <v>0</v>
      </c>
      <c r="E100" s="84">
        <v>0</v>
      </c>
      <c r="F100" s="84">
        <v>4</v>
      </c>
      <c r="G100" s="15" t="e">
        <f t="shared" si="10"/>
        <v>#DIV/0!</v>
      </c>
      <c r="H100" s="16" t="e">
        <f t="shared" si="8"/>
        <v>#DIV/0!</v>
      </c>
      <c r="I100" s="50" t="e">
        <f t="shared" si="9"/>
        <v>#DIV/0!</v>
      </c>
      <c r="J100" s="74"/>
    </row>
    <row r="101" spans="1:10" ht="26.25" x14ac:dyDescent="0.25">
      <c r="A101" s="198"/>
      <c r="B101" s="29" t="s">
        <v>95</v>
      </c>
      <c r="C101" s="30">
        <f>C100/C97</f>
        <v>0</v>
      </c>
      <c r="D101" s="30">
        <f>D100/D97</f>
        <v>0</v>
      </c>
      <c r="E101" s="30">
        <f>E100/E97</f>
        <v>0</v>
      </c>
      <c r="F101" s="30">
        <f>F100/F97</f>
        <v>8.8888888888888892E-2</v>
      </c>
      <c r="G101" s="15" t="e">
        <f t="shared" si="10"/>
        <v>#DIV/0!</v>
      </c>
      <c r="H101" s="16" t="e">
        <f t="shared" si="8"/>
        <v>#DIV/0!</v>
      </c>
      <c r="I101" s="50" t="e">
        <f t="shared" si="9"/>
        <v>#DIV/0!</v>
      </c>
      <c r="J101" s="74"/>
    </row>
    <row r="102" spans="1:10" ht="26.25" x14ac:dyDescent="0.25">
      <c r="A102" s="198"/>
      <c r="B102" s="85" t="s">
        <v>96</v>
      </c>
      <c r="C102" s="86">
        <f>C97*100000/C7</f>
        <v>897.36399326977005</v>
      </c>
      <c r="D102" s="86">
        <f>D97*100000/D7</f>
        <v>2092.3076923076924</v>
      </c>
      <c r="E102" s="86">
        <f>E97*100000/E7</f>
        <v>1845.0184501845019</v>
      </c>
      <c r="F102" s="86">
        <f>F97*100000/F7</f>
        <v>2788.1040892193309</v>
      </c>
      <c r="G102" s="15">
        <f t="shared" si="10"/>
        <v>151.11524163568774</v>
      </c>
      <c r="H102" s="16">
        <f t="shared" si="8"/>
        <v>133.25497485239447</v>
      </c>
      <c r="I102" s="50">
        <f t="shared" si="9"/>
        <v>310.69934944237917</v>
      </c>
      <c r="J102" s="74"/>
    </row>
    <row r="103" spans="1:10" ht="15.75" thickBot="1" x14ac:dyDescent="0.3">
      <c r="A103" s="199"/>
      <c r="B103" s="20" t="s">
        <v>97</v>
      </c>
      <c r="C103" s="21">
        <v>0</v>
      </c>
      <c r="D103" s="87">
        <v>0</v>
      </c>
      <c r="E103" s="87">
        <v>0</v>
      </c>
      <c r="F103" s="87">
        <v>0</v>
      </c>
      <c r="G103" s="23" t="e">
        <f t="shared" si="10"/>
        <v>#DIV/0!</v>
      </c>
      <c r="H103" s="24" t="e">
        <f t="shared" si="8"/>
        <v>#DIV/0!</v>
      </c>
      <c r="I103" s="41" t="e">
        <f t="shared" si="9"/>
        <v>#DIV/0!</v>
      </c>
      <c r="J103" s="74"/>
    </row>
    <row r="104" spans="1:10" ht="27" thickBot="1" x14ac:dyDescent="0.3">
      <c r="A104" s="88">
        <v>16</v>
      </c>
      <c r="B104" s="89" t="s">
        <v>98</v>
      </c>
      <c r="C104" s="90">
        <v>206.1</v>
      </c>
      <c r="D104" s="90">
        <v>1113.5</v>
      </c>
      <c r="E104" s="90">
        <v>716.76</v>
      </c>
      <c r="F104" s="90">
        <v>1034.1199999999999</v>
      </c>
      <c r="G104" s="91">
        <f t="shared" si="10"/>
        <v>144.27702438752161</v>
      </c>
      <c r="H104" s="92">
        <f t="shared" si="8"/>
        <v>92.871127076784902</v>
      </c>
      <c r="I104" s="93">
        <f t="shared" si="9"/>
        <v>501.75642891800089</v>
      </c>
      <c r="J104" s="74"/>
    </row>
    <row r="105" spans="1:10" ht="26.25" x14ac:dyDescent="0.25">
      <c r="A105" s="197">
        <v>17</v>
      </c>
      <c r="B105" s="42" t="s">
        <v>99</v>
      </c>
      <c r="C105" s="6">
        <v>0</v>
      </c>
      <c r="D105" s="6">
        <v>1854.6</v>
      </c>
      <c r="E105" s="6">
        <v>2812.4</v>
      </c>
      <c r="F105" s="6">
        <v>2275</v>
      </c>
      <c r="G105" s="9">
        <f t="shared" si="10"/>
        <v>80.891765040534764</v>
      </c>
      <c r="H105" s="10">
        <f t="shared" si="8"/>
        <v>122.66796074625258</v>
      </c>
      <c r="I105" s="43" t="e">
        <f t="shared" si="9"/>
        <v>#DIV/0!</v>
      </c>
      <c r="J105" s="74"/>
    </row>
    <row r="106" spans="1:10" ht="39" x14ac:dyDescent="0.25">
      <c r="A106" s="198"/>
      <c r="B106" s="52" t="s">
        <v>100</v>
      </c>
      <c r="C106" s="13">
        <v>0</v>
      </c>
      <c r="D106" s="13">
        <v>0</v>
      </c>
      <c r="E106" s="13">
        <v>0</v>
      </c>
      <c r="F106" s="13">
        <v>0</v>
      </c>
      <c r="G106" s="15" t="e">
        <f t="shared" si="10"/>
        <v>#DIV/0!</v>
      </c>
      <c r="H106" s="16" t="e">
        <f t="shared" si="8"/>
        <v>#DIV/0!</v>
      </c>
      <c r="I106" s="50" t="e">
        <f t="shared" si="9"/>
        <v>#DIV/0!</v>
      </c>
      <c r="J106" s="74"/>
    </row>
    <row r="107" spans="1:10" ht="39.75" thickBot="1" x14ac:dyDescent="0.3">
      <c r="A107" s="199"/>
      <c r="B107" s="44" t="s">
        <v>101</v>
      </c>
      <c r="C107" s="33" t="e">
        <f>C106/C105</f>
        <v>#DIV/0!</v>
      </c>
      <c r="D107" s="33">
        <f>D106/D105</f>
        <v>0</v>
      </c>
      <c r="E107" s="33">
        <f>E106/E105</f>
        <v>0</v>
      </c>
      <c r="F107" s="33">
        <f>F106/F105</f>
        <v>0</v>
      </c>
      <c r="G107" s="23" t="e">
        <f t="shared" si="10"/>
        <v>#DIV/0!</v>
      </c>
      <c r="H107" s="24" t="e">
        <f t="shared" si="8"/>
        <v>#DIV/0!</v>
      </c>
      <c r="I107" s="41" t="e">
        <f t="shared" si="9"/>
        <v>#DIV/0!</v>
      </c>
      <c r="J107" s="74"/>
    </row>
    <row r="108" spans="1:10" ht="39" x14ac:dyDescent="0.25">
      <c r="A108" s="197">
        <v>18</v>
      </c>
      <c r="B108" s="42" t="s">
        <v>102</v>
      </c>
      <c r="C108" s="6">
        <v>970</v>
      </c>
      <c r="D108" s="35">
        <v>1625</v>
      </c>
      <c r="E108" s="38">
        <v>1626</v>
      </c>
      <c r="F108" s="155">
        <v>1614</v>
      </c>
      <c r="G108" s="9">
        <f t="shared" si="10"/>
        <v>99.261992619926204</v>
      </c>
      <c r="H108" s="10">
        <f t="shared" si="8"/>
        <v>99.323076923076925</v>
      </c>
      <c r="I108" s="43">
        <f t="shared" si="9"/>
        <v>166.39175257731961</v>
      </c>
      <c r="J108" s="130">
        <v>1</v>
      </c>
    </row>
    <row r="109" spans="1:10" ht="52.5" thickBot="1" x14ac:dyDescent="0.3">
      <c r="A109" s="199"/>
      <c r="B109" s="44" t="s">
        <v>103</v>
      </c>
      <c r="C109" s="94">
        <f>C108/C7</f>
        <v>0.5440269209197981</v>
      </c>
      <c r="D109" s="94">
        <f>D108/D7</f>
        <v>1</v>
      </c>
      <c r="E109" s="94">
        <f>E108/E7</f>
        <v>1</v>
      </c>
      <c r="F109" s="95">
        <f>F108/F7</f>
        <v>1</v>
      </c>
      <c r="G109" s="23">
        <f t="shared" si="10"/>
        <v>100</v>
      </c>
      <c r="H109" s="24">
        <f t="shared" si="8"/>
        <v>100</v>
      </c>
      <c r="I109" s="41">
        <f t="shared" si="9"/>
        <v>183.81443298969072</v>
      </c>
      <c r="J109" s="74"/>
    </row>
    <row r="110" spans="1:10" ht="39" x14ac:dyDescent="0.25">
      <c r="A110" s="197">
        <v>19</v>
      </c>
      <c r="B110" s="42" t="s">
        <v>104</v>
      </c>
      <c r="C110" s="6">
        <v>36.5</v>
      </c>
      <c r="D110" s="6">
        <v>36.5</v>
      </c>
      <c r="E110" s="6">
        <v>36.5</v>
      </c>
      <c r="F110" s="6">
        <v>36.5</v>
      </c>
      <c r="G110" s="9">
        <f t="shared" si="10"/>
        <v>100</v>
      </c>
      <c r="H110" s="10">
        <f t="shared" si="8"/>
        <v>100</v>
      </c>
      <c r="I110" s="43">
        <f t="shared" si="9"/>
        <v>100</v>
      </c>
      <c r="J110" s="74"/>
    </row>
    <row r="111" spans="1:10" ht="51.75" x14ac:dyDescent="0.25">
      <c r="A111" s="198"/>
      <c r="B111" s="52" t="s">
        <v>105</v>
      </c>
      <c r="C111" s="13">
        <v>35.25</v>
      </c>
      <c r="D111" s="13">
        <v>19.5</v>
      </c>
      <c r="E111" s="13">
        <v>19.5</v>
      </c>
      <c r="F111" s="13">
        <v>19.5</v>
      </c>
      <c r="G111" s="15">
        <f t="shared" si="10"/>
        <v>100</v>
      </c>
      <c r="H111" s="16">
        <f t="shared" si="8"/>
        <v>100</v>
      </c>
      <c r="I111" s="50">
        <f t="shared" si="9"/>
        <v>55.319148936170215</v>
      </c>
      <c r="J111" s="74"/>
    </row>
    <row r="112" spans="1:10" ht="78" thickBot="1" x14ac:dyDescent="0.3">
      <c r="A112" s="199"/>
      <c r="B112" s="44" t="s">
        <v>106</v>
      </c>
      <c r="C112" s="94">
        <f>C111/C110</f>
        <v>0.96575342465753422</v>
      </c>
      <c r="D112" s="94">
        <f>D111/D110</f>
        <v>0.53424657534246578</v>
      </c>
      <c r="E112" s="94">
        <f>E111/E110</f>
        <v>0.53424657534246578</v>
      </c>
      <c r="F112" s="94">
        <f>F111/F110</f>
        <v>0.53424657534246578</v>
      </c>
      <c r="G112" s="23">
        <f t="shared" si="10"/>
        <v>100</v>
      </c>
      <c r="H112" s="24">
        <f t="shared" si="8"/>
        <v>100</v>
      </c>
      <c r="I112" s="41">
        <f t="shared" si="9"/>
        <v>55.319148936170215</v>
      </c>
      <c r="J112" s="74"/>
    </row>
    <row r="113" spans="1:10" x14ac:dyDescent="0.25">
      <c r="A113" s="197">
        <v>20</v>
      </c>
      <c r="B113" s="42" t="s">
        <v>107</v>
      </c>
      <c r="C113" s="6">
        <v>43065</v>
      </c>
      <c r="D113" s="6">
        <v>43065</v>
      </c>
      <c r="E113" s="6">
        <v>43065</v>
      </c>
      <c r="F113" s="6">
        <v>43065</v>
      </c>
      <c r="G113" s="9">
        <f t="shared" si="10"/>
        <v>100</v>
      </c>
      <c r="H113" s="10">
        <f t="shared" si="8"/>
        <v>100</v>
      </c>
      <c r="I113" s="43">
        <f t="shared" si="9"/>
        <v>100</v>
      </c>
      <c r="J113" s="74"/>
    </row>
    <row r="114" spans="1:10" ht="39" x14ac:dyDescent="0.25">
      <c r="A114" s="198"/>
      <c r="B114" s="52" t="s">
        <v>108</v>
      </c>
      <c r="C114" s="13">
        <v>23955</v>
      </c>
      <c r="D114" s="13">
        <v>23955</v>
      </c>
      <c r="E114" s="13">
        <v>23955</v>
      </c>
      <c r="F114" s="13">
        <v>23955</v>
      </c>
      <c r="G114" s="15">
        <f t="shared" si="10"/>
        <v>100</v>
      </c>
      <c r="H114" s="16">
        <f t="shared" si="8"/>
        <v>100</v>
      </c>
      <c r="I114" s="50">
        <f t="shared" si="9"/>
        <v>100</v>
      </c>
      <c r="J114" s="74"/>
    </row>
    <row r="115" spans="1:10" ht="52.5" thickBot="1" x14ac:dyDescent="0.3">
      <c r="A115" s="199"/>
      <c r="B115" s="44" t="s">
        <v>109</v>
      </c>
      <c r="C115" s="94">
        <f>C114/C113</f>
        <v>0.55625217694183215</v>
      </c>
      <c r="D115" s="94">
        <f>D114/D113</f>
        <v>0.55625217694183215</v>
      </c>
      <c r="E115" s="94">
        <f>E114/E113</f>
        <v>0.55625217694183215</v>
      </c>
      <c r="F115" s="94">
        <f>F114/F113</f>
        <v>0.55625217694183215</v>
      </c>
      <c r="G115" s="23">
        <f t="shared" si="10"/>
        <v>100</v>
      </c>
      <c r="H115" s="24">
        <f t="shared" si="8"/>
        <v>100</v>
      </c>
      <c r="I115" s="41">
        <f t="shared" si="9"/>
        <v>100</v>
      </c>
      <c r="J115" s="74"/>
    </row>
    <row r="116" spans="1:10" ht="39" x14ac:dyDescent="0.25">
      <c r="A116" s="197">
        <v>21</v>
      </c>
      <c r="B116" s="42" t="s">
        <v>110</v>
      </c>
      <c r="C116" s="6">
        <v>76</v>
      </c>
      <c r="D116" s="106">
        <v>48</v>
      </c>
      <c r="E116" s="6">
        <v>44</v>
      </c>
      <c r="F116" s="6">
        <v>44</v>
      </c>
      <c r="G116" s="9">
        <f t="shared" si="10"/>
        <v>100</v>
      </c>
      <c r="H116" s="10">
        <f t="shared" si="8"/>
        <v>91.666666666666657</v>
      </c>
      <c r="I116" s="43">
        <f t="shared" si="9"/>
        <v>57.894736842105267</v>
      </c>
      <c r="J116" s="74"/>
    </row>
    <row r="117" spans="1:10" x14ac:dyDescent="0.25">
      <c r="A117" s="198"/>
      <c r="B117" s="52" t="s">
        <v>111</v>
      </c>
      <c r="C117" s="13">
        <v>20</v>
      </c>
      <c r="D117" s="13">
        <v>48</v>
      </c>
      <c r="E117" s="13">
        <v>44</v>
      </c>
      <c r="F117" s="13">
        <v>44</v>
      </c>
      <c r="G117" s="15">
        <f t="shared" si="10"/>
        <v>100</v>
      </c>
      <c r="H117" s="16">
        <f t="shared" si="8"/>
        <v>91.666666666666657</v>
      </c>
      <c r="I117" s="50">
        <f t="shared" si="9"/>
        <v>220.00000000000003</v>
      </c>
      <c r="J117" s="74"/>
    </row>
    <row r="118" spans="1:10" ht="27" thickBot="1" x14ac:dyDescent="0.3">
      <c r="A118" s="199"/>
      <c r="B118" s="44" t="s">
        <v>112</v>
      </c>
      <c r="C118" s="94">
        <f>C117/C116</f>
        <v>0.26315789473684209</v>
      </c>
      <c r="D118" s="94">
        <f>D117/D116</f>
        <v>1</v>
      </c>
      <c r="E118" s="94">
        <f>E117/E116</f>
        <v>1</v>
      </c>
      <c r="F118" s="94">
        <f>F117/F116</f>
        <v>1</v>
      </c>
      <c r="G118" s="23">
        <f t="shared" si="10"/>
        <v>100</v>
      </c>
      <c r="H118" s="24">
        <f t="shared" si="8"/>
        <v>100</v>
      </c>
      <c r="I118" s="41">
        <f t="shared" si="9"/>
        <v>380</v>
      </c>
      <c r="J118" s="74"/>
    </row>
    <row r="119" spans="1:10" ht="39" x14ac:dyDescent="0.25">
      <c r="A119" s="197">
        <v>22</v>
      </c>
      <c r="B119" s="42" t="s">
        <v>113</v>
      </c>
      <c r="C119" s="6">
        <v>15250</v>
      </c>
      <c r="D119" s="35">
        <v>21909</v>
      </c>
      <c r="E119" s="6">
        <v>12684</v>
      </c>
      <c r="F119" s="35">
        <v>21437</v>
      </c>
      <c r="G119" s="9">
        <f t="shared" si="10"/>
        <v>169.00819930621256</v>
      </c>
      <c r="H119" s="10">
        <f t="shared" si="8"/>
        <v>97.845634214249856</v>
      </c>
      <c r="I119" s="43">
        <f t="shared" si="9"/>
        <v>140.57049180327868</v>
      </c>
      <c r="J119" s="74"/>
    </row>
    <row r="120" spans="1:10" ht="39" x14ac:dyDescent="0.25">
      <c r="A120" s="198"/>
      <c r="B120" s="52" t="s">
        <v>114</v>
      </c>
      <c r="C120" s="13">
        <v>2270</v>
      </c>
      <c r="D120" s="96">
        <v>2022</v>
      </c>
      <c r="E120" s="13">
        <v>3200</v>
      </c>
      <c r="F120" s="96">
        <v>1187</v>
      </c>
      <c r="G120" s="15">
        <f t="shared" si="10"/>
        <v>37.09375</v>
      </c>
      <c r="H120" s="16">
        <f t="shared" si="8"/>
        <v>58.704253214638968</v>
      </c>
      <c r="I120" s="50">
        <f t="shared" si="9"/>
        <v>52.290748898678416</v>
      </c>
      <c r="J120" s="74"/>
    </row>
    <row r="121" spans="1:10" ht="39.75" thickBot="1" x14ac:dyDescent="0.3">
      <c r="A121" s="199"/>
      <c r="B121" s="44" t="s">
        <v>115</v>
      </c>
      <c r="C121" s="94">
        <f>C120/C7</f>
        <v>1.2731351654514862</v>
      </c>
      <c r="D121" s="94">
        <f>D120/D7</f>
        <v>1.2443076923076923</v>
      </c>
      <c r="E121" s="94">
        <f>E120/E7</f>
        <v>1.968019680196802</v>
      </c>
      <c r="F121" s="94">
        <f>F120/F7</f>
        <v>0.73543990086741018</v>
      </c>
      <c r="G121" s="23">
        <f t="shared" si="10"/>
        <v>37.369539962825286</v>
      </c>
      <c r="H121" s="24">
        <f t="shared" si="8"/>
        <v>59.104344159720156</v>
      </c>
      <c r="I121" s="41">
        <f t="shared" si="9"/>
        <v>57.766050363286013</v>
      </c>
      <c r="J121" s="74"/>
    </row>
    <row r="122" spans="1:10" ht="39" x14ac:dyDescent="0.25">
      <c r="A122" s="197">
        <v>23</v>
      </c>
      <c r="B122" s="42" t="s">
        <v>116</v>
      </c>
      <c r="C122" s="6">
        <v>250</v>
      </c>
      <c r="D122" s="6">
        <v>373</v>
      </c>
      <c r="E122" s="6">
        <v>370</v>
      </c>
      <c r="F122" s="6">
        <v>370</v>
      </c>
      <c r="G122" s="9">
        <f t="shared" si="10"/>
        <v>100</v>
      </c>
      <c r="H122" s="10">
        <f t="shared" si="8"/>
        <v>99.195710455764072</v>
      </c>
      <c r="I122" s="43">
        <f t="shared" si="9"/>
        <v>148</v>
      </c>
      <c r="J122" s="74"/>
    </row>
    <row r="123" spans="1:10" ht="39.75" thickBot="1" x14ac:dyDescent="0.3">
      <c r="A123" s="199"/>
      <c r="B123" s="44" t="s">
        <v>117</v>
      </c>
      <c r="C123" s="94">
        <f>C122/C7</f>
        <v>0.14021312394840157</v>
      </c>
      <c r="D123" s="94">
        <f>D122/D7</f>
        <v>0.22953846153846155</v>
      </c>
      <c r="E123" s="94">
        <f>E122/E7</f>
        <v>0.22755227552275523</v>
      </c>
      <c r="F123" s="94">
        <f>F122/F7</f>
        <v>0.22924411400247832</v>
      </c>
      <c r="G123" s="23">
        <f t="shared" si="10"/>
        <v>100.74349442379183</v>
      </c>
      <c r="H123" s="24">
        <f t="shared" si="8"/>
        <v>99.871765483653419</v>
      </c>
      <c r="I123" s="41">
        <f t="shared" si="9"/>
        <v>163.49690210656752</v>
      </c>
      <c r="J123" s="74"/>
    </row>
    <row r="124" spans="1:10" x14ac:dyDescent="0.25">
      <c r="A124" s="97"/>
      <c r="B124" s="97"/>
      <c r="C124" s="98"/>
      <c r="D124" s="98"/>
      <c r="E124" s="99"/>
      <c r="F124" s="98"/>
      <c r="G124" s="98"/>
      <c r="H124" s="98"/>
      <c r="I124" s="98"/>
      <c r="J124" s="74"/>
    </row>
    <row r="125" spans="1:10" x14ac:dyDescent="0.25">
      <c r="A125" s="97"/>
      <c r="B125" s="97" t="s">
        <v>157</v>
      </c>
      <c r="C125" s="98"/>
      <c r="D125" s="98"/>
      <c r="E125" s="98"/>
      <c r="F125" s="98"/>
      <c r="G125" s="98"/>
      <c r="H125" s="98"/>
      <c r="I125" s="98"/>
      <c r="J125" s="74"/>
    </row>
    <row r="126" spans="1:10" x14ac:dyDescent="0.25">
      <c r="A126" s="97"/>
      <c r="B126" s="97" t="s">
        <v>119</v>
      </c>
      <c r="C126" s="98"/>
      <c r="D126" s="98"/>
      <c r="E126" s="98"/>
      <c r="F126" s="98"/>
      <c r="G126" s="98"/>
      <c r="H126" s="98"/>
      <c r="I126" s="98"/>
      <c r="J126" s="74"/>
    </row>
    <row r="127" spans="1:10" x14ac:dyDescent="0.25">
      <c r="A127" s="97"/>
      <c r="B127" s="97"/>
      <c r="C127" s="98"/>
      <c r="D127" s="98"/>
      <c r="E127" s="100"/>
      <c r="F127" s="100"/>
      <c r="G127" s="98"/>
      <c r="H127" s="98"/>
      <c r="I127" s="98"/>
      <c r="J127" s="74"/>
    </row>
    <row r="128" spans="1:10" x14ac:dyDescent="0.25">
      <c r="A128" s="97"/>
      <c r="B128" s="97"/>
      <c r="C128" s="98"/>
      <c r="D128" s="98"/>
      <c r="E128" s="98"/>
      <c r="F128" s="98"/>
      <c r="G128" s="98"/>
      <c r="H128" s="98"/>
      <c r="I128" s="98"/>
      <c r="J128" s="74"/>
    </row>
    <row r="129" spans="1:10" x14ac:dyDescent="0.25">
      <c r="A129" s="97"/>
      <c r="B129" s="97"/>
      <c r="C129" s="98"/>
      <c r="D129" s="98"/>
      <c r="E129" s="98"/>
      <c r="F129" s="98"/>
      <c r="G129" s="98"/>
      <c r="H129" s="98"/>
      <c r="I129" s="98"/>
      <c r="J129" s="74"/>
    </row>
    <row r="130" spans="1:10" x14ac:dyDescent="0.25">
      <c r="A130" s="97"/>
      <c r="B130" s="97"/>
      <c r="C130" s="98"/>
      <c r="D130" s="98"/>
      <c r="E130" s="98"/>
      <c r="F130" s="98"/>
      <c r="G130" s="98"/>
      <c r="H130" s="98"/>
      <c r="I130" s="98"/>
      <c r="J130" s="74"/>
    </row>
    <row r="131" spans="1:10" x14ac:dyDescent="0.25">
      <c r="A131" s="97"/>
      <c r="B131" s="97"/>
      <c r="C131" s="98"/>
      <c r="D131" s="98"/>
      <c r="E131" s="98"/>
      <c r="F131" s="98"/>
      <c r="G131" s="98"/>
      <c r="H131" s="98"/>
      <c r="I131" s="98"/>
      <c r="J131" s="74"/>
    </row>
    <row r="132" spans="1:10" x14ac:dyDescent="0.25">
      <c r="A132" s="97"/>
      <c r="B132" s="97"/>
      <c r="C132" s="98"/>
      <c r="D132" s="98"/>
      <c r="E132" s="98"/>
      <c r="F132" s="98"/>
      <c r="G132" s="98"/>
      <c r="H132" s="98"/>
      <c r="I132" s="98"/>
      <c r="J132" s="74"/>
    </row>
    <row r="133" spans="1:10" x14ac:dyDescent="0.25">
      <c r="A133" s="97"/>
      <c r="B133" s="97"/>
      <c r="C133" s="98"/>
      <c r="D133" s="98"/>
      <c r="E133" s="98"/>
      <c r="F133" s="98"/>
      <c r="G133" s="98"/>
      <c r="H133" s="98"/>
      <c r="I133" s="98"/>
      <c r="J133" s="74"/>
    </row>
    <row r="134" spans="1:10" x14ac:dyDescent="0.25">
      <c r="A134" s="97"/>
      <c r="B134" s="97"/>
      <c r="C134" s="98"/>
      <c r="D134" s="98"/>
      <c r="E134" s="98"/>
      <c r="F134" s="98"/>
      <c r="G134" s="98"/>
      <c r="H134" s="98"/>
      <c r="I134" s="98"/>
      <c r="J134" s="74"/>
    </row>
    <row r="135" spans="1:10" x14ac:dyDescent="0.25">
      <c r="A135" s="97"/>
      <c r="B135" s="97"/>
      <c r="C135" s="98"/>
      <c r="D135" s="98"/>
      <c r="E135" s="98"/>
      <c r="F135" s="98"/>
      <c r="G135" s="98"/>
      <c r="H135" s="98"/>
      <c r="I135" s="98"/>
      <c r="J135" s="74"/>
    </row>
    <row r="136" spans="1:10" x14ac:dyDescent="0.25">
      <c r="A136" s="97"/>
      <c r="B136" s="97"/>
      <c r="C136" s="98"/>
      <c r="D136" s="98"/>
      <c r="E136" s="98"/>
      <c r="F136" s="98"/>
      <c r="G136" s="98"/>
      <c r="H136" s="98"/>
      <c r="I136" s="98"/>
      <c r="J136" s="74"/>
    </row>
    <row r="137" spans="1:10" x14ac:dyDescent="0.25">
      <c r="A137" s="97"/>
      <c r="B137" s="97"/>
      <c r="C137" s="98"/>
      <c r="D137" s="98"/>
      <c r="E137" s="98"/>
      <c r="F137" s="98"/>
      <c r="G137" s="98"/>
      <c r="H137" s="98"/>
      <c r="I137" s="98"/>
      <c r="J137" s="74"/>
    </row>
    <row r="138" spans="1:10" x14ac:dyDescent="0.25">
      <c r="A138" s="97"/>
      <c r="B138" s="97"/>
      <c r="C138" s="98"/>
      <c r="D138" s="98"/>
      <c r="E138" s="98"/>
      <c r="F138" s="98"/>
      <c r="G138" s="98"/>
      <c r="H138" s="98"/>
      <c r="I138" s="98"/>
      <c r="J138" s="74"/>
    </row>
    <row r="139" spans="1:10" x14ac:dyDescent="0.25">
      <c r="A139" s="97"/>
      <c r="B139" s="97"/>
      <c r="C139" s="98"/>
      <c r="D139" s="98"/>
      <c r="E139" s="98"/>
      <c r="F139" s="98"/>
      <c r="G139" s="98"/>
      <c r="H139" s="98"/>
      <c r="I139" s="98"/>
      <c r="J139" s="74"/>
    </row>
    <row r="140" spans="1:10" x14ac:dyDescent="0.25">
      <c r="A140" s="97"/>
      <c r="B140" s="97"/>
      <c r="C140" s="98"/>
      <c r="D140" s="98"/>
      <c r="E140" s="98"/>
      <c r="F140" s="98"/>
      <c r="G140" s="98"/>
      <c r="H140" s="98"/>
      <c r="I140" s="98"/>
      <c r="J140" s="74"/>
    </row>
    <row r="141" spans="1:10" x14ac:dyDescent="0.25">
      <c r="A141" s="97"/>
      <c r="B141" s="97"/>
      <c r="C141" s="98"/>
      <c r="D141" s="98"/>
      <c r="E141" s="98"/>
      <c r="F141" s="98"/>
      <c r="G141" s="98"/>
      <c r="H141" s="98"/>
      <c r="I141" s="98"/>
      <c r="J141" s="74"/>
    </row>
    <row r="142" spans="1:10" x14ac:dyDescent="0.25">
      <c r="A142" s="97"/>
      <c r="B142" s="97"/>
      <c r="C142" s="98"/>
      <c r="D142" s="98"/>
      <c r="E142" s="98"/>
      <c r="F142" s="98"/>
      <c r="G142" s="98"/>
      <c r="H142" s="98"/>
      <c r="I142" s="98"/>
      <c r="J142" s="74"/>
    </row>
    <row r="143" spans="1:10" x14ac:dyDescent="0.25">
      <c r="A143" s="97"/>
      <c r="B143" s="97"/>
      <c r="C143" s="98"/>
      <c r="D143" s="98"/>
      <c r="E143" s="98"/>
      <c r="F143" s="98"/>
      <c r="G143" s="98"/>
      <c r="H143" s="98"/>
      <c r="I143" s="98"/>
      <c r="J143" s="74"/>
    </row>
    <row r="144" spans="1:10" x14ac:dyDescent="0.25">
      <c r="A144" s="97"/>
      <c r="B144" s="97"/>
      <c r="C144" s="98"/>
      <c r="D144" s="98"/>
      <c r="E144" s="98"/>
      <c r="F144" s="98"/>
      <c r="G144" s="98"/>
      <c r="H144" s="98"/>
      <c r="I144" s="98"/>
      <c r="J144" s="74"/>
    </row>
    <row r="145" spans="1:10" x14ac:dyDescent="0.25">
      <c r="A145" s="97"/>
      <c r="B145" s="97"/>
      <c r="C145" s="98"/>
      <c r="D145" s="98"/>
      <c r="E145" s="98"/>
      <c r="F145" s="98"/>
      <c r="G145" s="98"/>
      <c r="H145" s="98"/>
      <c r="I145" s="98"/>
      <c r="J145" s="74"/>
    </row>
    <row r="146" spans="1:10" x14ac:dyDescent="0.25">
      <c r="A146" s="97"/>
      <c r="B146" s="97"/>
      <c r="C146" s="98"/>
      <c r="D146" s="98"/>
      <c r="E146" s="98"/>
      <c r="F146" s="98"/>
      <c r="G146" s="98"/>
      <c r="H146" s="98"/>
      <c r="I146" s="98"/>
      <c r="J146" s="74"/>
    </row>
    <row r="147" spans="1:10" x14ac:dyDescent="0.25">
      <c r="A147" s="97"/>
      <c r="B147" s="97"/>
      <c r="C147" s="98"/>
      <c r="D147" s="98"/>
      <c r="E147" s="98"/>
      <c r="F147" s="98"/>
      <c r="G147" s="98"/>
      <c r="H147" s="98"/>
      <c r="I147" s="98"/>
      <c r="J147" s="74"/>
    </row>
    <row r="148" spans="1:10" x14ac:dyDescent="0.25">
      <c r="A148" s="97"/>
      <c r="B148" s="97"/>
      <c r="C148" s="98"/>
      <c r="D148" s="98"/>
      <c r="E148" s="98"/>
      <c r="F148" s="98"/>
      <c r="G148" s="98"/>
      <c r="H148" s="98"/>
      <c r="I148" s="98"/>
      <c r="J148" s="74"/>
    </row>
    <row r="149" spans="1:10" x14ac:dyDescent="0.25">
      <c r="A149" s="97"/>
      <c r="B149" s="97"/>
      <c r="C149" s="98"/>
      <c r="D149" s="98"/>
      <c r="E149" s="98"/>
      <c r="F149" s="98"/>
      <c r="G149" s="98"/>
      <c r="H149" s="98"/>
      <c r="I149" s="98"/>
      <c r="J149" s="74"/>
    </row>
    <row r="150" spans="1:10" x14ac:dyDescent="0.25">
      <c r="A150" s="97"/>
      <c r="B150" s="97"/>
      <c r="C150" s="98"/>
      <c r="D150" s="98"/>
      <c r="E150" s="98"/>
      <c r="F150" s="98"/>
      <c r="G150" s="98"/>
      <c r="H150" s="98"/>
      <c r="I150" s="98"/>
      <c r="J150" s="74"/>
    </row>
    <row r="151" spans="1:10" x14ac:dyDescent="0.25">
      <c r="A151" s="97"/>
      <c r="B151" s="97"/>
      <c r="C151" s="98"/>
      <c r="D151" s="98"/>
      <c r="E151" s="98"/>
      <c r="F151" s="98"/>
      <c r="G151" s="98"/>
      <c r="H151" s="98"/>
      <c r="I151" s="98"/>
      <c r="J151" s="74"/>
    </row>
    <row r="152" spans="1:10" x14ac:dyDescent="0.25">
      <c r="A152" s="97"/>
      <c r="B152" s="97"/>
      <c r="C152" s="98"/>
      <c r="D152" s="98"/>
      <c r="E152" s="98"/>
      <c r="F152" s="98"/>
      <c r="G152" s="98"/>
      <c r="H152" s="98"/>
      <c r="I152" s="98"/>
      <c r="J152" s="74"/>
    </row>
    <row r="153" spans="1:10" x14ac:dyDescent="0.25">
      <c r="A153" s="97"/>
      <c r="B153" s="97"/>
      <c r="C153" s="98"/>
      <c r="D153" s="98"/>
      <c r="E153" s="98"/>
      <c r="F153" s="98"/>
      <c r="G153" s="98"/>
      <c r="H153" s="98"/>
      <c r="I153" s="98"/>
      <c r="J153" s="74"/>
    </row>
    <row r="154" spans="1:10" x14ac:dyDescent="0.25">
      <c r="A154" s="97"/>
      <c r="B154" s="97"/>
      <c r="C154" s="98"/>
      <c r="D154" s="98"/>
      <c r="E154" s="98"/>
      <c r="F154" s="98"/>
      <c r="G154" s="98"/>
      <c r="H154" s="98"/>
      <c r="I154" s="98"/>
      <c r="J154" s="74"/>
    </row>
    <row r="155" spans="1:10" x14ac:dyDescent="0.25">
      <c r="A155" s="97"/>
      <c r="B155" s="97"/>
      <c r="C155" s="98"/>
      <c r="D155" s="98"/>
      <c r="E155" s="98"/>
      <c r="F155" s="98"/>
      <c r="G155" s="98"/>
      <c r="H155" s="98"/>
      <c r="I155" s="98"/>
      <c r="J155" s="74"/>
    </row>
    <row r="156" spans="1:10" x14ac:dyDescent="0.25">
      <c r="A156" s="97"/>
      <c r="B156" s="97"/>
      <c r="C156" s="98"/>
      <c r="D156" s="98"/>
      <c r="E156" s="98"/>
      <c r="F156" s="98"/>
      <c r="G156" s="98"/>
      <c r="H156" s="98"/>
      <c r="I156" s="98"/>
      <c r="J156" s="74"/>
    </row>
    <row r="157" spans="1:10" x14ac:dyDescent="0.25">
      <c r="A157" s="97"/>
      <c r="B157" s="97"/>
      <c r="C157" s="98"/>
      <c r="D157" s="98"/>
      <c r="E157" s="98"/>
      <c r="F157" s="98"/>
      <c r="G157" s="98"/>
      <c r="H157" s="98"/>
      <c r="I157" s="98"/>
      <c r="J157" s="74"/>
    </row>
    <row r="158" spans="1:10" x14ac:dyDescent="0.25">
      <c r="A158" s="97"/>
      <c r="B158" s="97"/>
      <c r="C158" s="98"/>
      <c r="D158" s="98"/>
      <c r="E158" s="98"/>
      <c r="F158" s="98"/>
      <c r="G158" s="98"/>
      <c r="H158" s="98"/>
      <c r="I158" s="98"/>
      <c r="J158" s="74"/>
    </row>
    <row r="159" spans="1:10" x14ac:dyDescent="0.25">
      <c r="A159" s="97"/>
      <c r="B159" s="97"/>
      <c r="C159" s="98"/>
      <c r="D159" s="98"/>
      <c r="E159" s="98"/>
      <c r="F159" s="98"/>
      <c r="G159" s="98"/>
      <c r="H159" s="98"/>
      <c r="I159" s="98"/>
      <c r="J159" s="74"/>
    </row>
    <row r="160" spans="1:10" x14ac:dyDescent="0.25">
      <c r="A160" s="97"/>
      <c r="B160" s="97"/>
      <c r="C160" s="98"/>
      <c r="D160" s="98"/>
      <c r="E160" s="98"/>
      <c r="F160" s="98"/>
      <c r="G160" s="98"/>
      <c r="H160" s="98"/>
      <c r="I160" s="98"/>
      <c r="J160" s="74"/>
    </row>
    <row r="161" spans="1:10" x14ac:dyDescent="0.25">
      <c r="A161" s="97"/>
      <c r="B161" s="97"/>
      <c r="C161" s="98"/>
      <c r="D161" s="98"/>
      <c r="E161" s="98"/>
      <c r="F161" s="98"/>
      <c r="G161" s="98"/>
      <c r="H161" s="98"/>
      <c r="I161" s="98"/>
      <c r="J161" s="74"/>
    </row>
    <row r="162" spans="1:10" x14ac:dyDescent="0.25">
      <c r="A162" s="97"/>
      <c r="B162" s="97"/>
      <c r="C162" s="98"/>
      <c r="D162" s="98"/>
      <c r="E162" s="98"/>
      <c r="F162" s="98"/>
      <c r="G162" s="98"/>
      <c r="H162" s="98"/>
      <c r="I162" s="98"/>
      <c r="J162" s="74"/>
    </row>
    <row r="163" spans="1:10" x14ac:dyDescent="0.25">
      <c r="A163" s="97"/>
      <c r="B163" s="97"/>
      <c r="C163" s="98"/>
      <c r="D163" s="98"/>
      <c r="E163" s="98"/>
      <c r="F163" s="98"/>
      <c r="G163" s="98"/>
      <c r="H163" s="98"/>
      <c r="I163" s="98"/>
      <c r="J163" s="74"/>
    </row>
    <row r="164" spans="1:10" x14ac:dyDescent="0.25">
      <c r="A164" s="97"/>
      <c r="B164" s="97"/>
      <c r="C164" s="98"/>
      <c r="D164" s="98"/>
      <c r="E164" s="98"/>
      <c r="F164" s="98"/>
      <c r="G164" s="98"/>
      <c r="H164" s="98"/>
      <c r="I164" s="98"/>
      <c r="J164" s="74"/>
    </row>
    <row r="165" spans="1:10" x14ac:dyDescent="0.25">
      <c r="A165" s="97"/>
      <c r="B165" s="97"/>
      <c r="C165" s="98"/>
      <c r="D165" s="98"/>
      <c r="E165" s="98"/>
      <c r="F165" s="98"/>
      <c r="G165" s="98"/>
      <c r="H165" s="98"/>
      <c r="I165" s="98"/>
      <c r="J165" s="74"/>
    </row>
    <row r="166" spans="1:10" x14ac:dyDescent="0.25">
      <c r="A166" s="97"/>
      <c r="B166" s="97"/>
      <c r="C166" s="98"/>
      <c r="D166" s="98"/>
      <c r="E166" s="98"/>
      <c r="F166" s="98"/>
      <c r="G166" s="98"/>
      <c r="H166" s="98"/>
      <c r="I166" s="98"/>
      <c r="J166" s="74"/>
    </row>
    <row r="167" spans="1:10" x14ac:dyDescent="0.25">
      <c r="A167" s="97"/>
      <c r="B167" s="97"/>
      <c r="C167" s="98"/>
      <c r="D167" s="98"/>
      <c r="E167" s="98"/>
      <c r="F167" s="98"/>
      <c r="G167" s="98"/>
      <c r="H167" s="98"/>
      <c r="I167" s="98"/>
      <c r="J167" s="74"/>
    </row>
    <row r="168" spans="1:10" x14ac:dyDescent="0.25">
      <c r="A168" s="97"/>
      <c r="B168" s="97"/>
      <c r="C168" s="98"/>
      <c r="D168" s="98"/>
      <c r="E168" s="98"/>
      <c r="F168" s="98"/>
      <c r="G168" s="98"/>
      <c r="H168" s="98"/>
      <c r="I168" s="98"/>
      <c r="J168" s="74"/>
    </row>
    <row r="169" spans="1:10" x14ac:dyDescent="0.25">
      <c r="A169" s="97"/>
      <c r="B169" s="97"/>
      <c r="C169" s="98"/>
      <c r="D169" s="98"/>
      <c r="E169" s="98"/>
      <c r="F169" s="98"/>
      <c r="G169" s="98"/>
      <c r="H169" s="98"/>
      <c r="I169" s="98"/>
      <c r="J169" s="74"/>
    </row>
    <row r="170" spans="1:10" x14ac:dyDescent="0.25">
      <c r="A170" s="97"/>
      <c r="B170" s="97"/>
      <c r="C170" s="98"/>
      <c r="D170" s="98"/>
      <c r="E170" s="98"/>
      <c r="F170" s="98"/>
      <c r="G170" s="98"/>
      <c r="H170" s="98"/>
      <c r="I170" s="98"/>
      <c r="J170" s="74"/>
    </row>
    <row r="171" spans="1:10" x14ac:dyDescent="0.25">
      <c r="A171" s="97"/>
      <c r="B171" s="97"/>
      <c r="C171" s="98"/>
      <c r="D171" s="98"/>
      <c r="E171" s="98"/>
      <c r="F171" s="98"/>
      <c r="G171" s="98"/>
      <c r="H171" s="98"/>
      <c r="I171" s="98"/>
      <c r="J171" s="74"/>
    </row>
    <row r="172" spans="1:10" x14ac:dyDescent="0.25">
      <c r="A172" s="97"/>
      <c r="B172" s="97"/>
      <c r="C172" s="98"/>
      <c r="D172" s="98"/>
      <c r="E172" s="98"/>
      <c r="F172" s="98"/>
      <c r="G172" s="98"/>
      <c r="H172" s="98"/>
      <c r="I172" s="98"/>
      <c r="J172" s="74"/>
    </row>
    <row r="173" spans="1:10" x14ac:dyDescent="0.25">
      <c r="A173" s="97"/>
      <c r="B173" s="97"/>
      <c r="C173" s="98"/>
      <c r="D173" s="98"/>
      <c r="E173" s="98"/>
      <c r="F173" s="98"/>
      <c r="G173" s="98"/>
      <c r="H173" s="98"/>
      <c r="I173" s="98"/>
      <c r="J173" s="74"/>
    </row>
    <row r="174" spans="1:10" x14ac:dyDescent="0.25">
      <c r="A174" s="97"/>
      <c r="B174" s="97"/>
      <c r="C174" s="98"/>
      <c r="D174" s="98"/>
      <c r="E174" s="98"/>
      <c r="F174" s="98"/>
      <c r="G174" s="98"/>
      <c r="H174" s="98"/>
      <c r="I174" s="98"/>
      <c r="J174" s="74"/>
    </row>
    <row r="175" spans="1:10" x14ac:dyDescent="0.25">
      <c r="A175" s="97"/>
      <c r="B175" s="97"/>
      <c r="C175" s="98"/>
      <c r="D175" s="98"/>
      <c r="E175" s="98"/>
      <c r="F175" s="98"/>
      <c r="G175" s="98"/>
      <c r="H175" s="98"/>
      <c r="I175" s="98"/>
      <c r="J175" s="74"/>
    </row>
    <row r="176" spans="1:10" x14ac:dyDescent="0.25">
      <c r="A176" s="97"/>
      <c r="B176" s="97"/>
      <c r="C176" s="98"/>
      <c r="D176" s="98"/>
      <c r="E176" s="98"/>
      <c r="F176" s="98"/>
      <c r="G176" s="98"/>
      <c r="H176" s="98"/>
      <c r="I176" s="98"/>
      <c r="J176" s="74"/>
    </row>
    <row r="177" spans="1:10" x14ac:dyDescent="0.25">
      <c r="A177" s="97"/>
      <c r="B177" s="97"/>
      <c r="C177" s="98"/>
      <c r="D177" s="98"/>
      <c r="E177" s="98"/>
      <c r="F177" s="98"/>
      <c r="G177" s="98"/>
      <c r="H177" s="98"/>
      <c r="I177" s="98"/>
      <c r="J177" s="74"/>
    </row>
    <row r="178" spans="1:10" x14ac:dyDescent="0.25">
      <c r="A178" s="97"/>
      <c r="B178" s="97"/>
      <c r="C178" s="98"/>
      <c r="D178" s="98"/>
      <c r="E178" s="98"/>
      <c r="F178" s="98"/>
      <c r="G178" s="98"/>
      <c r="H178" s="98"/>
      <c r="I178" s="98"/>
      <c r="J178" s="74"/>
    </row>
    <row r="179" spans="1:10" x14ac:dyDescent="0.25">
      <c r="A179" s="97"/>
      <c r="B179" s="97"/>
      <c r="C179" s="98"/>
      <c r="D179" s="98"/>
      <c r="E179" s="98"/>
      <c r="F179" s="98"/>
      <c r="G179" s="98"/>
      <c r="H179" s="98"/>
      <c r="I179" s="98"/>
      <c r="J179" s="74"/>
    </row>
    <row r="180" spans="1:10" x14ac:dyDescent="0.25">
      <c r="A180" s="97"/>
      <c r="B180" s="97"/>
      <c r="C180" s="98"/>
      <c r="D180" s="98"/>
      <c r="E180" s="98"/>
      <c r="F180" s="98"/>
      <c r="G180" s="98"/>
      <c r="H180" s="98"/>
      <c r="I180" s="98"/>
      <c r="J180" s="74"/>
    </row>
    <row r="181" spans="1:10" x14ac:dyDescent="0.25">
      <c r="A181" s="97"/>
      <c r="B181" s="97"/>
      <c r="C181" s="98"/>
      <c r="D181" s="98"/>
      <c r="E181" s="98"/>
      <c r="F181" s="98"/>
      <c r="G181" s="98"/>
      <c r="H181" s="98"/>
      <c r="I181" s="98"/>
      <c r="J181" s="74"/>
    </row>
    <row r="182" spans="1:10" x14ac:dyDescent="0.25">
      <c r="A182" s="97"/>
      <c r="B182" s="97"/>
      <c r="C182" s="98"/>
      <c r="D182" s="98"/>
      <c r="E182" s="98"/>
      <c r="F182" s="98"/>
      <c r="G182" s="98"/>
      <c r="H182" s="98"/>
      <c r="I182" s="98"/>
      <c r="J182" s="74"/>
    </row>
    <row r="183" spans="1:10" x14ac:dyDescent="0.25">
      <c r="A183" s="97"/>
      <c r="B183" s="97"/>
      <c r="C183" s="98"/>
      <c r="D183" s="98"/>
      <c r="E183" s="98"/>
      <c r="F183" s="98"/>
      <c r="G183" s="98"/>
      <c r="H183" s="98"/>
      <c r="I183" s="98"/>
      <c r="J183" s="74"/>
    </row>
    <row r="184" spans="1:10" x14ac:dyDescent="0.25">
      <c r="A184" s="97"/>
      <c r="B184" s="97"/>
      <c r="C184" s="98"/>
      <c r="D184" s="98"/>
      <c r="E184" s="98"/>
      <c r="F184" s="98"/>
      <c r="G184" s="98"/>
      <c r="H184" s="98"/>
      <c r="I184" s="98"/>
      <c r="J184" s="74"/>
    </row>
    <row r="185" spans="1:10" x14ac:dyDescent="0.25">
      <c r="A185" s="97"/>
      <c r="B185" s="97"/>
      <c r="C185" s="98"/>
      <c r="D185" s="98"/>
      <c r="E185" s="98"/>
      <c r="F185" s="98"/>
      <c r="G185" s="98"/>
      <c r="H185" s="98"/>
      <c r="I185" s="98"/>
      <c r="J185" s="74"/>
    </row>
    <row r="186" spans="1:10" x14ac:dyDescent="0.25">
      <c r="A186" s="97"/>
      <c r="B186" s="97"/>
      <c r="C186" s="98"/>
      <c r="D186" s="98"/>
      <c r="E186" s="98"/>
      <c r="F186" s="98"/>
      <c r="G186" s="98"/>
      <c r="H186" s="98"/>
      <c r="I186" s="98"/>
      <c r="J186" s="74"/>
    </row>
    <row r="187" spans="1:10" x14ac:dyDescent="0.25">
      <c r="A187" s="97"/>
      <c r="B187" s="97"/>
      <c r="C187" s="98"/>
      <c r="D187" s="98"/>
      <c r="E187" s="98"/>
      <c r="F187" s="98"/>
      <c r="G187" s="98"/>
      <c r="H187" s="98"/>
      <c r="I187" s="98"/>
      <c r="J187" s="74"/>
    </row>
    <row r="188" spans="1:10" x14ac:dyDescent="0.25">
      <c r="A188" s="97"/>
      <c r="B188" s="97"/>
      <c r="C188" s="98"/>
      <c r="D188" s="98"/>
      <c r="E188" s="98"/>
      <c r="F188" s="98"/>
      <c r="G188" s="98"/>
      <c r="H188" s="98"/>
      <c r="I188" s="98"/>
      <c r="J188" s="74"/>
    </row>
    <row r="189" spans="1:10" x14ac:dyDescent="0.25">
      <c r="A189" s="97"/>
      <c r="B189" s="97"/>
      <c r="C189" s="98"/>
      <c r="D189" s="98"/>
      <c r="E189" s="98"/>
      <c r="F189" s="98"/>
      <c r="G189" s="98"/>
      <c r="H189" s="98"/>
      <c r="I189" s="98"/>
      <c r="J189" s="74"/>
    </row>
    <row r="190" spans="1:10" x14ac:dyDescent="0.25">
      <c r="A190" s="97"/>
      <c r="B190" s="97"/>
      <c r="C190" s="98"/>
      <c r="D190" s="98"/>
      <c r="E190" s="98"/>
      <c r="F190" s="98"/>
      <c r="G190" s="98"/>
      <c r="H190" s="98"/>
      <c r="I190" s="98"/>
      <c r="J190" s="74"/>
    </row>
    <row r="191" spans="1:10" x14ac:dyDescent="0.25">
      <c r="A191" s="97"/>
      <c r="B191" s="97"/>
      <c r="C191" s="98"/>
      <c r="D191" s="98"/>
      <c r="E191" s="98"/>
      <c r="F191" s="98"/>
      <c r="G191" s="98"/>
      <c r="H191" s="98"/>
      <c r="I191" s="98"/>
      <c r="J191" s="74"/>
    </row>
    <row r="192" spans="1:10" x14ac:dyDescent="0.25">
      <c r="A192" s="97"/>
      <c r="B192" s="97"/>
      <c r="C192" s="98"/>
      <c r="D192" s="98"/>
      <c r="E192" s="98"/>
      <c r="F192" s="98"/>
      <c r="G192" s="98"/>
      <c r="H192" s="98"/>
      <c r="I192" s="98"/>
      <c r="J192" s="74"/>
    </row>
    <row r="193" spans="1:10" x14ac:dyDescent="0.25">
      <c r="A193" s="97"/>
      <c r="B193" s="97"/>
      <c r="C193" s="98"/>
      <c r="D193" s="98"/>
      <c r="E193" s="98"/>
      <c r="F193" s="98"/>
      <c r="G193" s="98"/>
      <c r="H193" s="98"/>
      <c r="I193" s="98"/>
      <c r="J193" s="74"/>
    </row>
    <row r="194" spans="1:10" x14ac:dyDescent="0.25">
      <c r="A194" s="97"/>
      <c r="B194" s="97"/>
      <c r="C194" s="98"/>
      <c r="D194" s="98"/>
      <c r="E194" s="98"/>
      <c r="F194" s="98"/>
      <c r="G194" s="98"/>
      <c r="H194" s="98"/>
      <c r="I194" s="98"/>
      <c r="J194" s="74"/>
    </row>
    <row r="195" spans="1:10" x14ac:dyDescent="0.25">
      <c r="A195" s="97"/>
      <c r="B195" s="97"/>
      <c r="C195" s="98"/>
      <c r="D195" s="98"/>
      <c r="E195" s="98"/>
      <c r="F195" s="98"/>
      <c r="G195" s="98"/>
      <c r="H195" s="98"/>
      <c r="I195" s="98"/>
      <c r="J195" s="74"/>
    </row>
    <row r="196" spans="1:10" x14ac:dyDescent="0.25">
      <c r="A196" s="97"/>
      <c r="B196" s="97"/>
      <c r="C196" s="98"/>
      <c r="D196" s="98"/>
      <c r="E196" s="98"/>
      <c r="F196" s="98"/>
      <c r="G196" s="98"/>
      <c r="H196" s="98"/>
      <c r="I196" s="98"/>
      <c r="J196" s="74"/>
    </row>
    <row r="197" spans="1:10" x14ac:dyDescent="0.25">
      <c r="A197" s="97"/>
      <c r="B197" s="97"/>
      <c r="C197" s="98"/>
      <c r="D197" s="98"/>
      <c r="E197" s="98"/>
      <c r="F197" s="98"/>
      <c r="G197" s="98"/>
      <c r="H197" s="98"/>
      <c r="I197" s="98"/>
      <c r="J197" s="74"/>
    </row>
    <row r="198" spans="1:10" x14ac:dyDescent="0.25">
      <c r="A198" s="97"/>
      <c r="B198" s="97"/>
      <c r="C198" s="98"/>
      <c r="D198" s="98"/>
      <c r="E198" s="98"/>
      <c r="F198" s="98"/>
      <c r="G198" s="98"/>
      <c r="H198" s="98"/>
      <c r="I198" s="98"/>
      <c r="J198" s="74"/>
    </row>
    <row r="199" spans="1:10" x14ac:dyDescent="0.25">
      <c r="A199" s="97"/>
      <c r="B199" s="97"/>
      <c r="C199" s="98"/>
      <c r="D199" s="98"/>
      <c r="E199" s="98"/>
      <c r="F199" s="98"/>
      <c r="G199" s="98"/>
      <c r="H199" s="98"/>
      <c r="I199" s="98"/>
      <c r="J199" s="74"/>
    </row>
    <row r="200" spans="1:10" x14ac:dyDescent="0.25">
      <c r="A200" s="97"/>
      <c r="B200" s="97"/>
      <c r="C200" s="98"/>
      <c r="D200" s="98"/>
      <c r="E200" s="98"/>
      <c r="F200" s="98"/>
      <c r="G200" s="98"/>
      <c r="H200" s="98"/>
      <c r="I200" s="98"/>
      <c r="J200" s="74"/>
    </row>
    <row r="201" spans="1:10" x14ac:dyDescent="0.25">
      <c r="A201" s="97"/>
      <c r="B201" s="97"/>
      <c r="C201" s="98"/>
      <c r="D201" s="98"/>
      <c r="E201" s="98"/>
      <c r="F201" s="98"/>
      <c r="G201" s="98"/>
      <c r="H201" s="98"/>
      <c r="I201" s="98"/>
      <c r="J201" s="74"/>
    </row>
    <row r="202" spans="1:10" x14ac:dyDescent="0.25">
      <c r="A202" s="97"/>
      <c r="B202" s="97"/>
      <c r="C202" s="98"/>
      <c r="D202" s="98"/>
      <c r="E202" s="98"/>
      <c r="F202" s="98"/>
      <c r="G202" s="98"/>
      <c r="H202" s="98"/>
      <c r="I202" s="98"/>
      <c r="J202" s="74"/>
    </row>
    <row r="203" spans="1:10" x14ac:dyDescent="0.25">
      <c r="A203" s="97"/>
      <c r="B203" s="97"/>
      <c r="C203" s="98"/>
      <c r="D203" s="98"/>
      <c r="E203" s="98"/>
      <c r="F203" s="98"/>
      <c r="G203" s="98"/>
      <c r="H203" s="98"/>
      <c r="I203" s="98"/>
      <c r="J203" s="74"/>
    </row>
    <row r="204" spans="1:10" x14ac:dyDescent="0.25">
      <c r="A204" s="97"/>
      <c r="B204" s="97"/>
      <c r="C204" s="98"/>
      <c r="D204" s="98"/>
      <c r="E204" s="98"/>
      <c r="F204" s="98"/>
      <c r="G204" s="98"/>
      <c r="H204" s="98"/>
      <c r="I204" s="98"/>
      <c r="J204" s="74"/>
    </row>
    <row r="205" spans="1:10" x14ac:dyDescent="0.25">
      <c r="A205" s="97"/>
      <c r="B205" s="97"/>
      <c r="C205" s="98"/>
      <c r="D205" s="98"/>
      <c r="E205" s="98"/>
      <c r="F205" s="98"/>
      <c r="G205" s="98"/>
      <c r="H205" s="98"/>
      <c r="I205" s="98"/>
      <c r="J205" s="74"/>
    </row>
    <row r="206" spans="1:10" x14ac:dyDescent="0.25">
      <c r="A206" s="97"/>
      <c r="B206" s="97"/>
      <c r="C206" s="98"/>
      <c r="D206" s="98"/>
      <c r="E206" s="98"/>
      <c r="F206" s="98"/>
      <c r="G206" s="98"/>
      <c r="H206" s="98"/>
      <c r="I206" s="98"/>
      <c r="J206" s="74"/>
    </row>
    <row r="207" spans="1:10" x14ac:dyDescent="0.25">
      <c r="A207" s="97"/>
      <c r="B207" s="97"/>
      <c r="C207" s="98"/>
      <c r="D207" s="98"/>
      <c r="E207" s="98"/>
      <c r="F207" s="98"/>
      <c r="G207" s="98"/>
      <c r="H207" s="98"/>
      <c r="I207" s="98"/>
      <c r="J207" s="74"/>
    </row>
    <row r="208" spans="1:10" x14ac:dyDescent="0.25">
      <c r="A208" s="97"/>
      <c r="B208" s="97"/>
      <c r="C208" s="98"/>
      <c r="D208" s="98"/>
      <c r="E208" s="98"/>
      <c r="F208" s="98"/>
      <c r="G208" s="98"/>
      <c r="H208" s="98"/>
      <c r="I208" s="98"/>
      <c r="J208" s="74"/>
    </row>
    <row r="209" spans="1:10" x14ac:dyDescent="0.25">
      <c r="A209" s="97"/>
      <c r="B209" s="97"/>
      <c r="C209" s="98"/>
      <c r="D209" s="98"/>
      <c r="E209" s="98"/>
      <c r="F209" s="98"/>
      <c r="G209" s="98"/>
      <c r="H209" s="98"/>
      <c r="I209" s="98"/>
      <c r="J209" s="74"/>
    </row>
    <row r="210" spans="1:10" x14ac:dyDescent="0.25">
      <c r="A210" s="97"/>
      <c r="B210" s="97"/>
      <c r="C210" s="98"/>
      <c r="D210" s="98"/>
      <c r="E210" s="98"/>
      <c r="F210" s="98"/>
      <c r="G210" s="98"/>
      <c r="H210" s="98"/>
      <c r="I210" s="98"/>
      <c r="J210" s="74"/>
    </row>
    <row r="211" spans="1:10" x14ac:dyDescent="0.25">
      <c r="A211" s="97"/>
      <c r="B211" s="97"/>
      <c r="C211" s="98"/>
      <c r="D211" s="98"/>
      <c r="E211" s="98"/>
      <c r="F211" s="98"/>
      <c r="G211" s="98"/>
      <c r="H211" s="98"/>
      <c r="I211" s="98"/>
      <c r="J211" s="74"/>
    </row>
    <row r="212" spans="1:10" x14ac:dyDescent="0.25">
      <c r="A212" s="97"/>
      <c r="B212" s="97"/>
      <c r="C212" s="98"/>
      <c r="D212" s="98"/>
      <c r="E212" s="98"/>
      <c r="F212" s="98"/>
      <c r="G212" s="98"/>
      <c r="H212" s="98"/>
      <c r="I212" s="98"/>
      <c r="J212" s="74"/>
    </row>
    <row r="213" spans="1:10" x14ac:dyDescent="0.25">
      <c r="A213" s="97"/>
      <c r="B213" s="97"/>
      <c r="C213" s="98"/>
      <c r="D213" s="98"/>
      <c r="E213" s="98"/>
      <c r="F213" s="98"/>
      <c r="G213" s="98"/>
      <c r="H213" s="98"/>
      <c r="I213" s="98"/>
      <c r="J213" s="74"/>
    </row>
    <row r="214" spans="1:10" x14ac:dyDescent="0.25">
      <c r="A214" s="97"/>
      <c r="B214" s="97"/>
      <c r="C214" s="98"/>
      <c r="D214" s="98"/>
      <c r="E214" s="98"/>
      <c r="F214" s="98"/>
      <c r="G214" s="98"/>
      <c r="H214" s="98"/>
      <c r="I214" s="98"/>
      <c r="J214" s="74"/>
    </row>
    <row r="215" spans="1:10" x14ac:dyDescent="0.25">
      <c r="A215" s="97"/>
      <c r="B215" s="97"/>
      <c r="C215" s="98"/>
      <c r="D215" s="98"/>
      <c r="E215" s="98"/>
      <c r="F215" s="98"/>
      <c r="G215" s="98"/>
      <c r="H215" s="98"/>
      <c r="I215" s="98"/>
      <c r="J215" s="74"/>
    </row>
    <row r="216" spans="1:10" x14ac:dyDescent="0.25">
      <c r="A216" s="97"/>
      <c r="B216" s="97"/>
      <c r="C216" s="98"/>
      <c r="D216" s="98"/>
      <c r="E216" s="98"/>
      <c r="F216" s="98"/>
      <c r="G216" s="98"/>
      <c r="H216" s="98"/>
      <c r="I216" s="98"/>
      <c r="J216" s="74"/>
    </row>
    <row r="217" spans="1:10" x14ac:dyDescent="0.25">
      <c r="A217" s="97"/>
      <c r="B217" s="97"/>
      <c r="C217" s="98"/>
      <c r="D217" s="98"/>
      <c r="E217" s="98"/>
      <c r="F217" s="98"/>
      <c r="G217" s="98"/>
      <c r="H217" s="98"/>
      <c r="I217" s="98"/>
      <c r="J217" s="74"/>
    </row>
    <row r="218" spans="1:10" x14ac:dyDescent="0.25">
      <c r="A218" s="97"/>
      <c r="B218" s="97"/>
      <c r="C218" s="98"/>
      <c r="D218" s="98"/>
      <c r="E218" s="98"/>
      <c r="F218" s="98"/>
      <c r="G218" s="98"/>
      <c r="H218" s="98"/>
      <c r="I218" s="98"/>
      <c r="J218" s="74"/>
    </row>
    <row r="219" spans="1:10" x14ac:dyDescent="0.25">
      <c r="A219" s="97"/>
      <c r="B219" s="97"/>
      <c r="C219" s="98"/>
      <c r="D219" s="98"/>
      <c r="E219" s="98"/>
      <c r="F219" s="98"/>
      <c r="G219" s="98"/>
      <c r="H219" s="98"/>
      <c r="I219" s="98"/>
      <c r="J219" s="74"/>
    </row>
    <row r="220" spans="1:10" x14ac:dyDescent="0.25">
      <c r="A220" s="97"/>
      <c r="B220" s="97"/>
      <c r="C220" s="98"/>
      <c r="D220" s="98"/>
      <c r="E220" s="98"/>
      <c r="F220" s="98"/>
      <c r="G220" s="98"/>
      <c r="H220" s="98"/>
      <c r="I220" s="98"/>
      <c r="J220" s="74"/>
    </row>
    <row r="221" spans="1:10" x14ac:dyDescent="0.25">
      <c r="A221" s="97"/>
      <c r="B221" s="97"/>
      <c r="C221" s="98"/>
      <c r="D221" s="98"/>
      <c r="E221" s="98"/>
      <c r="F221" s="98"/>
      <c r="G221" s="98"/>
      <c r="H221" s="98"/>
      <c r="I221" s="98"/>
      <c r="J221" s="74"/>
    </row>
    <row r="222" spans="1:10" x14ac:dyDescent="0.25">
      <c r="A222" s="97"/>
      <c r="B222" s="97"/>
      <c r="C222" s="98"/>
      <c r="D222" s="98"/>
      <c r="E222" s="98"/>
      <c r="F222" s="98"/>
      <c r="G222" s="98"/>
      <c r="H222" s="98"/>
      <c r="I222" s="98"/>
      <c r="J222" s="74"/>
    </row>
    <row r="223" spans="1:10" x14ac:dyDescent="0.25">
      <c r="A223" s="97"/>
      <c r="B223" s="97"/>
      <c r="C223" s="98"/>
      <c r="D223" s="98"/>
      <c r="E223" s="98"/>
      <c r="F223" s="98"/>
      <c r="G223" s="98"/>
      <c r="H223" s="98"/>
      <c r="I223" s="98"/>
      <c r="J223" s="74"/>
    </row>
    <row r="224" spans="1:10" x14ac:dyDescent="0.25">
      <c r="A224" s="97"/>
      <c r="B224" s="97"/>
      <c r="C224" s="98"/>
      <c r="D224" s="98"/>
      <c r="E224" s="98"/>
      <c r="F224" s="98"/>
      <c r="G224" s="98"/>
      <c r="H224" s="98"/>
      <c r="I224" s="98"/>
      <c r="J224" s="74"/>
    </row>
    <row r="225" spans="1:10" x14ac:dyDescent="0.25">
      <c r="A225" s="97"/>
      <c r="B225" s="97"/>
      <c r="C225" s="98"/>
      <c r="D225" s="98"/>
      <c r="E225" s="98"/>
      <c r="F225" s="98"/>
      <c r="G225" s="98"/>
      <c r="H225" s="98"/>
      <c r="I225" s="98"/>
      <c r="J225" s="74"/>
    </row>
    <row r="226" spans="1:10" x14ac:dyDescent="0.25">
      <c r="A226" s="97"/>
      <c r="B226" s="97"/>
      <c r="C226" s="98"/>
      <c r="D226" s="98"/>
      <c r="E226" s="98"/>
      <c r="F226" s="98"/>
      <c r="G226" s="98"/>
      <c r="H226" s="98"/>
      <c r="I226" s="98"/>
      <c r="J226" s="74"/>
    </row>
    <row r="227" spans="1:10" x14ac:dyDescent="0.25">
      <c r="A227" s="97"/>
      <c r="B227" s="97"/>
      <c r="C227" s="98"/>
      <c r="D227" s="98"/>
      <c r="E227" s="98"/>
      <c r="F227" s="98"/>
      <c r="G227" s="98"/>
      <c r="H227" s="98"/>
      <c r="I227" s="98"/>
      <c r="J227" s="74"/>
    </row>
    <row r="228" spans="1:10" x14ac:dyDescent="0.25">
      <c r="A228" s="97"/>
      <c r="B228" s="97"/>
      <c r="C228" s="98"/>
      <c r="D228" s="98"/>
      <c r="E228" s="98"/>
      <c r="F228" s="98"/>
      <c r="G228" s="98"/>
      <c r="H228" s="98"/>
      <c r="I228" s="98"/>
      <c r="J228" s="74"/>
    </row>
    <row r="229" spans="1:10" x14ac:dyDescent="0.25">
      <c r="A229" s="97"/>
      <c r="B229" s="97"/>
      <c r="C229" s="98"/>
      <c r="D229" s="98"/>
      <c r="E229" s="98"/>
      <c r="F229" s="98"/>
      <c r="G229" s="98"/>
      <c r="H229" s="98"/>
      <c r="I229" s="98"/>
      <c r="J229" s="74"/>
    </row>
    <row r="230" spans="1:10" x14ac:dyDescent="0.25">
      <c r="A230" s="97"/>
      <c r="B230" s="97"/>
      <c r="C230" s="98"/>
      <c r="D230" s="98"/>
      <c r="E230" s="98"/>
      <c r="F230" s="98"/>
      <c r="G230" s="98"/>
      <c r="H230" s="98"/>
      <c r="I230" s="98"/>
      <c r="J230" s="74"/>
    </row>
    <row r="231" spans="1:10" x14ac:dyDescent="0.25">
      <c r="A231" s="97"/>
      <c r="B231" s="97"/>
      <c r="C231" s="98"/>
      <c r="D231" s="98"/>
      <c r="E231" s="98"/>
      <c r="F231" s="98"/>
      <c r="G231" s="98"/>
      <c r="H231" s="98"/>
      <c r="I231" s="98"/>
      <c r="J231" s="74"/>
    </row>
    <row r="232" spans="1:10" x14ac:dyDescent="0.25">
      <c r="A232" s="97"/>
      <c r="B232" s="97"/>
      <c r="C232" s="98"/>
      <c r="D232" s="98"/>
      <c r="E232" s="98"/>
      <c r="F232" s="98"/>
      <c r="G232" s="98"/>
      <c r="H232" s="98"/>
      <c r="I232" s="98"/>
      <c r="J232" s="74"/>
    </row>
    <row r="233" spans="1:10" x14ac:dyDescent="0.25">
      <c r="A233" s="97"/>
      <c r="B233" s="97"/>
      <c r="C233" s="98"/>
      <c r="D233" s="98"/>
      <c r="E233" s="98"/>
      <c r="F233" s="98"/>
      <c r="G233" s="98"/>
      <c r="H233" s="98"/>
      <c r="I233" s="98"/>
      <c r="J233" s="74"/>
    </row>
    <row r="234" spans="1:10" x14ac:dyDescent="0.25">
      <c r="A234" s="97"/>
      <c r="B234" s="97"/>
      <c r="C234" s="98"/>
      <c r="D234" s="98"/>
      <c r="E234" s="98"/>
      <c r="F234" s="98"/>
      <c r="G234" s="98"/>
      <c r="H234" s="98"/>
      <c r="I234" s="98"/>
      <c r="J234" s="74"/>
    </row>
    <row r="235" spans="1:10" x14ac:dyDescent="0.25">
      <c r="A235" s="97"/>
      <c r="B235" s="97"/>
      <c r="C235" s="98"/>
      <c r="D235" s="98"/>
      <c r="E235" s="98"/>
      <c r="F235" s="98"/>
      <c r="G235" s="98"/>
      <c r="H235" s="98"/>
      <c r="I235" s="98"/>
      <c r="J235" s="74"/>
    </row>
    <row r="236" spans="1:10" x14ac:dyDescent="0.25">
      <c r="A236" s="97"/>
      <c r="B236" s="97"/>
      <c r="C236" s="98"/>
      <c r="D236" s="98"/>
      <c r="E236" s="98"/>
      <c r="F236" s="98"/>
      <c r="G236" s="98"/>
      <c r="H236" s="98"/>
      <c r="I236" s="98"/>
      <c r="J236" s="74"/>
    </row>
    <row r="237" spans="1:10" x14ac:dyDescent="0.25">
      <c r="A237" s="97"/>
      <c r="B237" s="97"/>
      <c r="C237" s="98"/>
      <c r="D237" s="98"/>
      <c r="E237" s="98"/>
      <c r="F237" s="98"/>
      <c r="G237" s="98"/>
      <c r="H237" s="98"/>
      <c r="I237" s="98"/>
      <c r="J237" s="74"/>
    </row>
    <row r="238" spans="1:10" x14ac:dyDescent="0.25">
      <c r="A238" s="97"/>
      <c r="B238" s="97"/>
      <c r="C238" s="98"/>
      <c r="D238" s="98"/>
      <c r="E238" s="98"/>
      <c r="F238" s="98"/>
      <c r="G238" s="98"/>
      <c r="H238" s="98"/>
      <c r="I238" s="98"/>
      <c r="J238" s="74"/>
    </row>
    <row r="239" spans="1:10" x14ac:dyDescent="0.25">
      <c r="A239" s="97"/>
      <c r="B239" s="97"/>
      <c r="C239" s="98"/>
      <c r="D239" s="98"/>
      <c r="E239" s="98"/>
      <c r="F239" s="98"/>
      <c r="G239" s="98"/>
      <c r="H239" s="98"/>
      <c r="I239" s="98"/>
      <c r="J239" s="74"/>
    </row>
    <row r="240" spans="1:10" x14ac:dyDescent="0.25">
      <c r="A240" s="97"/>
      <c r="B240" s="97"/>
      <c r="C240" s="98"/>
      <c r="D240" s="98"/>
      <c r="E240" s="98"/>
      <c r="F240" s="98"/>
      <c r="G240" s="98"/>
      <c r="H240" s="98"/>
      <c r="I240" s="98"/>
      <c r="J240" s="74"/>
    </row>
    <row r="241" spans="1:10" x14ac:dyDescent="0.25">
      <c r="A241" s="97"/>
      <c r="B241" s="97"/>
      <c r="C241" s="98"/>
      <c r="D241" s="98"/>
      <c r="E241" s="98"/>
      <c r="F241" s="98"/>
      <c r="G241" s="98"/>
      <c r="H241" s="98"/>
      <c r="I241" s="98"/>
      <c r="J241" s="74"/>
    </row>
    <row r="242" spans="1:10" x14ac:dyDescent="0.25">
      <c r="A242" s="97"/>
      <c r="B242" s="97"/>
      <c r="C242" s="98"/>
      <c r="D242" s="98"/>
      <c r="E242" s="98"/>
      <c r="F242" s="98"/>
      <c r="G242" s="98"/>
      <c r="H242" s="98"/>
      <c r="I242" s="98"/>
      <c r="J242" s="74"/>
    </row>
    <row r="243" spans="1:10" x14ac:dyDescent="0.25">
      <c r="A243" s="97"/>
      <c r="B243" s="97"/>
      <c r="C243" s="98"/>
      <c r="D243" s="98"/>
      <c r="E243" s="98"/>
      <c r="F243" s="98"/>
      <c r="G243" s="98"/>
      <c r="H243" s="98"/>
      <c r="I243" s="98"/>
      <c r="J243" s="74"/>
    </row>
    <row r="244" spans="1:10" x14ac:dyDescent="0.25">
      <c r="A244" s="97"/>
      <c r="B244" s="97"/>
      <c r="C244" s="98"/>
      <c r="D244" s="98"/>
      <c r="E244" s="98"/>
      <c r="F244" s="98"/>
      <c r="G244" s="98"/>
      <c r="H244" s="98"/>
      <c r="I244" s="98"/>
      <c r="J244" s="74"/>
    </row>
    <row r="245" spans="1:10" x14ac:dyDescent="0.25">
      <c r="A245" s="97"/>
      <c r="B245" s="97"/>
      <c r="C245" s="98"/>
      <c r="D245" s="98"/>
      <c r="E245" s="98"/>
      <c r="F245" s="98"/>
      <c r="G245" s="98"/>
      <c r="H245" s="98"/>
      <c r="I245" s="98"/>
      <c r="J245" s="74"/>
    </row>
    <row r="246" spans="1:10" x14ac:dyDescent="0.25">
      <c r="A246" s="97"/>
      <c r="B246" s="97"/>
      <c r="C246" s="98"/>
      <c r="D246" s="98"/>
      <c r="E246" s="98"/>
      <c r="F246" s="98"/>
      <c r="G246" s="98"/>
      <c r="H246" s="98"/>
      <c r="I246" s="98"/>
      <c r="J246" s="74"/>
    </row>
    <row r="247" spans="1:10" x14ac:dyDescent="0.25">
      <c r="A247" s="97"/>
      <c r="B247" s="97"/>
      <c r="C247" s="98"/>
      <c r="D247" s="98"/>
      <c r="E247" s="98"/>
      <c r="F247" s="98"/>
      <c r="G247" s="98"/>
      <c r="H247" s="98"/>
      <c r="I247" s="98"/>
      <c r="J247" s="74"/>
    </row>
    <row r="248" spans="1:10" x14ac:dyDescent="0.25">
      <c r="A248" s="97"/>
      <c r="B248" s="97"/>
      <c r="C248" s="98"/>
      <c r="D248" s="98"/>
      <c r="E248" s="98"/>
      <c r="F248" s="98"/>
      <c r="G248" s="98"/>
      <c r="H248" s="98"/>
      <c r="I248" s="98"/>
      <c r="J248" s="74"/>
    </row>
    <row r="249" spans="1:10" x14ac:dyDescent="0.25">
      <c r="A249" s="97"/>
      <c r="B249" s="97"/>
      <c r="C249" s="98"/>
      <c r="D249" s="98"/>
      <c r="E249" s="98"/>
      <c r="F249" s="98"/>
      <c r="G249" s="98"/>
      <c r="H249" s="98"/>
      <c r="I249" s="98"/>
      <c r="J249" s="74"/>
    </row>
    <row r="250" spans="1:10" x14ac:dyDescent="0.25">
      <c r="A250" s="97"/>
      <c r="B250" s="97"/>
      <c r="C250" s="98"/>
      <c r="D250" s="98"/>
      <c r="E250" s="98"/>
      <c r="F250" s="98"/>
      <c r="G250" s="98"/>
      <c r="H250" s="98"/>
      <c r="I250" s="98"/>
      <c r="J250" s="74"/>
    </row>
    <row r="251" spans="1:10" x14ac:dyDescent="0.25">
      <c r="A251" s="97"/>
      <c r="B251" s="97"/>
      <c r="C251" s="98"/>
      <c r="D251" s="98"/>
      <c r="E251" s="98"/>
      <c r="F251" s="98"/>
      <c r="G251" s="98"/>
      <c r="H251" s="98"/>
      <c r="I251" s="98"/>
      <c r="J251" s="74"/>
    </row>
    <row r="252" spans="1:10" x14ac:dyDescent="0.25">
      <c r="A252" s="97"/>
      <c r="B252" s="97"/>
      <c r="C252" s="98"/>
      <c r="D252" s="98"/>
      <c r="E252" s="98"/>
      <c r="F252" s="98"/>
      <c r="G252" s="98"/>
      <c r="H252" s="98"/>
      <c r="I252" s="98"/>
      <c r="J252" s="74"/>
    </row>
    <row r="253" spans="1:10" x14ac:dyDescent="0.25">
      <c r="A253" s="97"/>
      <c r="B253" s="97"/>
      <c r="C253" s="98"/>
      <c r="D253" s="98"/>
      <c r="E253" s="98"/>
      <c r="F253" s="98"/>
      <c r="G253" s="98"/>
      <c r="H253" s="98"/>
      <c r="I253" s="98"/>
      <c r="J253" s="74"/>
    </row>
    <row r="254" spans="1:10" x14ac:dyDescent="0.25">
      <c r="A254" s="97"/>
      <c r="B254" s="97"/>
      <c r="C254" s="98"/>
      <c r="D254" s="98"/>
      <c r="E254" s="98"/>
      <c r="F254" s="98"/>
      <c r="G254" s="98"/>
      <c r="H254" s="98"/>
      <c r="I254" s="98"/>
      <c r="J254" s="74"/>
    </row>
    <row r="255" spans="1:10" x14ac:dyDescent="0.25">
      <c r="A255" s="97"/>
      <c r="B255" s="97"/>
      <c r="C255" s="98"/>
      <c r="D255" s="98"/>
      <c r="E255" s="98"/>
      <c r="F255" s="98"/>
      <c r="G255" s="98"/>
      <c r="H255" s="98"/>
      <c r="I255" s="98"/>
      <c r="J255" s="74"/>
    </row>
    <row r="256" spans="1:10" x14ac:dyDescent="0.25">
      <c r="A256" s="97"/>
      <c r="B256" s="97"/>
      <c r="C256" s="98"/>
      <c r="D256" s="98"/>
      <c r="E256" s="98"/>
      <c r="F256" s="98"/>
      <c r="G256" s="98"/>
      <c r="H256" s="98"/>
      <c r="I256" s="98"/>
      <c r="J256" s="74"/>
    </row>
    <row r="257" spans="1:10" x14ac:dyDescent="0.25">
      <c r="A257" s="97"/>
      <c r="B257" s="97"/>
      <c r="C257" s="98"/>
      <c r="D257" s="98"/>
      <c r="E257" s="98"/>
      <c r="F257" s="98"/>
      <c r="G257" s="98"/>
      <c r="H257" s="98"/>
      <c r="I257" s="98"/>
      <c r="J257" s="74"/>
    </row>
    <row r="258" spans="1:10" x14ac:dyDescent="0.25">
      <c r="A258" s="97"/>
      <c r="B258" s="97"/>
      <c r="C258" s="98"/>
      <c r="D258" s="98"/>
      <c r="E258" s="98"/>
      <c r="F258" s="98"/>
      <c r="G258" s="98"/>
      <c r="H258" s="98"/>
      <c r="I258" s="98"/>
      <c r="J258" s="74"/>
    </row>
    <row r="259" spans="1:10" x14ac:dyDescent="0.25">
      <c r="A259" s="97"/>
      <c r="B259" s="97"/>
      <c r="C259" s="98"/>
      <c r="D259" s="98"/>
      <c r="E259" s="98"/>
      <c r="F259" s="98"/>
      <c r="G259" s="98"/>
      <c r="H259" s="98"/>
      <c r="I259" s="98"/>
      <c r="J259" s="74"/>
    </row>
    <row r="260" spans="1:10" x14ac:dyDescent="0.25">
      <c r="A260" s="97"/>
      <c r="B260" s="97"/>
      <c r="C260" s="98"/>
      <c r="D260" s="98"/>
      <c r="E260" s="98"/>
      <c r="F260" s="98"/>
      <c r="G260" s="98"/>
      <c r="H260" s="98"/>
      <c r="I260" s="74"/>
      <c r="J260" s="74"/>
    </row>
    <row r="261" spans="1:10" x14ac:dyDescent="0.25">
      <c r="A261" s="97"/>
      <c r="B261" s="97"/>
      <c r="C261" s="98"/>
      <c r="D261" s="98"/>
      <c r="E261" s="98"/>
      <c r="F261" s="98"/>
      <c r="G261" s="98"/>
      <c r="H261" s="98"/>
      <c r="I261" s="74"/>
      <c r="J261" s="74"/>
    </row>
    <row r="262" spans="1:10" x14ac:dyDescent="0.25">
      <c r="A262" s="97"/>
      <c r="B262" s="97"/>
      <c r="C262" s="98"/>
      <c r="D262" s="98"/>
      <c r="E262" s="98"/>
      <c r="F262" s="98"/>
      <c r="G262" s="98"/>
      <c r="H262" s="98"/>
      <c r="I262" s="74"/>
      <c r="J262" s="74"/>
    </row>
    <row r="263" spans="1:10" x14ac:dyDescent="0.25">
      <c r="A263" s="97"/>
      <c r="B263" s="97"/>
      <c r="C263" s="98"/>
      <c r="D263" s="98"/>
      <c r="E263" s="98"/>
      <c r="F263" s="98"/>
      <c r="G263" s="98"/>
      <c r="H263" s="98"/>
      <c r="I263" s="74"/>
      <c r="J263" s="74"/>
    </row>
    <row r="264" spans="1:10" x14ac:dyDescent="0.25">
      <c r="A264" s="97"/>
      <c r="B264" s="97"/>
      <c r="C264" s="98"/>
      <c r="D264" s="98"/>
      <c r="E264" s="98"/>
      <c r="F264" s="98"/>
      <c r="G264" s="98"/>
      <c r="H264" s="98"/>
      <c r="I264" s="74"/>
      <c r="J264" s="74"/>
    </row>
    <row r="265" spans="1:10" x14ac:dyDescent="0.25">
      <c r="A265" s="97"/>
      <c r="B265" s="97"/>
      <c r="C265" s="98"/>
      <c r="D265" s="98"/>
      <c r="E265" s="98"/>
      <c r="F265" s="98"/>
      <c r="G265" s="98"/>
      <c r="H265" s="98"/>
      <c r="I265" s="74"/>
      <c r="J265" s="74"/>
    </row>
    <row r="266" spans="1:10" x14ac:dyDescent="0.25">
      <c r="A266" s="97"/>
      <c r="B266" s="97"/>
      <c r="C266" s="98"/>
      <c r="D266" s="98"/>
      <c r="E266" s="98"/>
      <c r="F266" s="98"/>
      <c r="G266" s="98"/>
      <c r="H266" s="98"/>
      <c r="I266" s="74"/>
      <c r="J266" s="74"/>
    </row>
    <row r="267" spans="1:10" x14ac:dyDescent="0.25">
      <c r="A267" s="97"/>
      <c r="B267" s="97"/>
      <c r="C267" s="98"/>
      <c r="D267" s="98"/>
      <c r="E267" s="98"/>
      <c r="F267" s="98"/>
      <c r="G267" s="98"/>
      <c r="H267" s="98"/>
      <c r="I267" s="74"/>
      <c r="J267" s="74"/>
    </row>
    <row r="268" spans="1:10" x14ac:dyDescent="0.25">
      <c r="A268" s="97"/>
      <c r="B268" s="97"/>
      <c r="C268" s="98"/>
      <c r="D268" s="98"/>
      <c r="E268" s="98"/>
      <c r="F268" s="98"/>
      <c r="G268" s="98"/>
      <c r="H268" s="98"/>
      <c r="I268" s="74"/>
      <c r="J268" s="74"/>
    </row>
    <row r="269" spans="1:10" x14ac:dyDescent="0.25">
      <c r="A269" s="97"/>
      <c r="B269" s="97"/>
      <c r="C269" s="98"/>
      <c r="D269" s="98"/>
      <c r="E269" s="98"/>
      <c r="F269" s="98"/>
      <c r="G269" s="98"/>
      <c r="H269" s="98"/>
      <c r="I269" s="74"/>
      <c r="J269" s="74"/>
    </row>
    <row r="270" spans="1:10" x14ac:dyDescent="0.25">
      <c r="A270" s="97"/>
      <c r="B270" s="97"/>
      <c r="C270" s="98"/>
      <c r="D270" s="98"/>
      <c r="E270" s="98"/>
      <c r="F270" s="98"/>
      <c r="G270" s="98"/>
      <c r="H270" s="98"/>
      <c r="I270" s="74"/>
      <c r="J270" s="74"/>
    </row>
    <row r="271" spans="1:10" x14ac:dyDescent="0.25">
      <c r="A271" s="97"/>
      <c r="B271" s="97"/>
      <c r="C271" s="98"/>
      <c r="D271" s="98"/>
      <c r="E271" s="98"/>
      <c r="F271" s="98"/>
      <c r="G271" s="98"/>
      <c r="H271" s="98"/>
      <c r="I271" s="74"/>
      <c r="J271" s="74"/>
    </row>
    <row r="272" spans="1:10" x14ac:dyDescent="0.25">
      <c r="A272" s="97"/>
      <c r="B272" s="97"/>
      <c r="C272" s="98"/>
      <c r="D272" s="98"/>
      <c r="E272" s="98"/>
      <c r="F272" s="98"/>
      <c r="G272" s="98"/>
      <c r="H272" s="98"/>
      <c r="I272" s="74"/>
      <c r="J272" s="74"/>
    </row>
    <row r="273" spans="1:10" x14ac:dyDescent="0.25">
      <c r="A273" s="97"/>
      <c r="B273" s="97"/>
      <c r="C273" s="97"/>
      <c r="D273" s="97"/>
      <c r="E273" s="97"/>
      <c r="F273" s="97"/>
      <c r="G273" s="98"/>
      <c r="H273" s="98"/>
      <c r="I273" s="74"/>
      <c r="J273" s="74"/>
    </row>
    <row r="274" spans="1:10" x14ac:dyDescent="0.25">
      <c r="A274" s="97"/>
      <c r="B274" s="97"/>
      <c r="C274" s="97"/>
      <c r="D274" s="97"/>
      <c r="E274" s="97"/>
      <c r="F274" s="97"/>
      <c r="G274" s="98"/>
      <c r="H274" s="98"/>
      <c r="I274" s="74"/>
      <c r="J274" s="74"/>
    </row>
    <row r="275" spans="1:10" x14ac:dyDescent="0.25">
      <c r="A275" s="97"/>
      <c r="B275" s="97"/>
      <c r="C275" s="97"/>
      <c r="D275" s="97"/>
      <c r="E275" s="97"/>
      <c r="F275" s="97"/>
      <c r="G275" s="98"/>
      <c r="H275" s="98"/>
      <c r="I275" s="74"/>
      <c r="J275" s="74"/>
    </row>
    <row r="276" spans="1:10" x14ac:dyDescent="0.25">
      <c r="A276" s="97"/>
      <c r="B276" s="97"/>
      <c r="C276" s="97"/>
      <c r="D276" s="97"/>
      <c r="E276" s="97"/>
      <c r="F276" s="97"/>
      <c r="G276" s="98"/>
      <c r="H276" s="98"/>
      <c r="I276" s="74"/>
      <c r="J276" s="74"/>
    </row>
    <row r="277" spans="1:10" x14ac:dyDescent="0.25">
      <c r="A277" s="97"/>
      <c r="B277" s="97"/>
      <c r="C277" s="97"/>
      <c r="D277" s="97"/>
      <c r="E277" s="97"/>
      <c r="F277" s="97"/>
      <c r="G277" s="98"/>
      <c r="H277" s="98"/>
      <c r="I277" s="74"/>
      <c r="J277" s="74"/>
    </row>
    <row r="278" spans="1:10" x14ac:dyDescent="0.25">
      <c r="A278" s="97"/>
      <c r="B278" s="97"/>
      <c r="C278" s="97"/>
      <c r="D278" s="97"/>
      <c r="E278" s="97"/>
      <c r="F278" s="97"/>
      <c r="G278" s="98"/>
      <c r="H278" s="98"/>
      <c r="I278" s="74"/>
      <c r="J278" s="74"/>
    </row>
    <row r="279" spans="1:10" x14ac:dyDescent="0.25">
      <c r="A279" s="97"/>
      <c r="B279" s="97"/>
      <c r="C279" s="97"/>
      <c r="D279" s="97"/>
      <c r="E279" s="97"/>
      <c r="F279" s="97"/>
      <c r="G279" s="98"/>
      <c r="H279" s="98"/>
      <c r="I279" s="74"/>
      <c r="J279" s="74"/>
    </row>
    <row r="280" spans="1:10" x14ac:dyDescent="0.25">
      <c r="A280" s="97"/>
      <c r="B280" s="97"/>
      <c r="C280" s="97"/>
      <c r="D280" s="97"/>
      <c r="E280" s="97"/>
      <c r="F280" s="97"/>
      <c r="G280" s="98"/>
      <c r="H280" s="98"/>
      <c r="I280" s="74"/>
      <c r="J280" s="74"/>
    </row>
    <row r="281" spans="1:10" x14ac:dyDescent="0.25">
      <c r="A281" s="97"/>
      <c r="B281" s="97"/>
      <c r="C281" s="97"/>
      <c r="D281" s="97"/>
      <c r="E281" s="97"/>
      <c r="F281" s="97"/>
      <c r="G281" s="98"/>
      <c r="H281" s="98"/>
      <c r="I281" s="74"/>
      <c r="J281" s="74"/>
    </row>
    <row r="282" spans="1:10" x14ac:dyDescent="0.25">
      <c r="A282" s="97"/>
      <c r="B282" s="97"/>
      <c r="C282" s="97"/>
      <c r="D282" s="97"/>
      <c r="E282" s="97"/>
      <c r="F282" s="97"/>
      <c r="G282" s="98"/>
      <c r="H282" s="98"/>
      <c r="I282" s="74"/>
      <c r="J282" s="74"/>
    </row>
  </sheetData>
  <mergeCells count="31">
    <mergeCell ref="A7:A10"/>
    <mergeCell ref="A1:I1"/>
    <mergeCell ref="A2:I2"/>
    <mergeCell ref="A3:I3"/>
    <mergeCell ref="A5:A6"/>
    <mergeCell ref="B5:B6"/>
    <mergeCell ref="C5:C6"/>
    <mergeCell ref="D5:D6"/>
    <mergeCell ref="E5:E6"/>
    <mergeCell ref="F5:F6"/>
    <mergeCell ref="A92:A94"/>
    <mergeCell ref="A11:A17"/>
    <mergeCell ref="A18:A19"/>
    <mergeCell ref="A20:A21"/>
    <mergeCell ref="A22:A23"/>
    <mergeCell ref="A24:A55"/>
    <mergeCell ref="A56:A57"/>
    <mergeCell ref="A58:A59"/>
    <mergeCell ref="A60:A82"/>
    <mergeCell ref="A83:A86"/>
    <mergeCell ref="A87:A89"/>
    <mergeCell ref="A90:A91"/>
    <mergeCell ref="A116:A118"/>
    <mergeCell ref="A119:A121"/>
    <mergeCell ref="A122:A123"/>
    <mergeCell ref="A95:A96"/>
    <mergeCell ref="A97:A103"/>
    <mergeCell ref="A105:A107"/>
    <mergeCell ref="A108:A109"/>
    <mergeCell ref="A110:A112"/>
    <mergeCell ref="A113:A115"/>
  </mergeCells>
  <pageMargins left="0.25" right="0.25" top="0.75" bottom="0.75" header="0.3" footer="0.3"/>
  <pageSetup paperSize="9" scale="80"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282"/>
  <sheetViews>
    <sheetView zoomScaleNormal="100" workbookViewId="0">
      <selection activeCell="K19" sqref="K19"/>
    </sheetView>
  </sheetViews>
  <sheetFormatPr defaultRowHeight="15" x14ac:dyDescent="0.25"/>
  <cols>
    <col min="1" max="1" width="3.28515625" customWidth="1"/>
    <col min="2" max="2" width="37" customWidth="1"/>
    <col min="3" max="3" width="10.28515625" customWidth="1"/>
    <col min="4" max="4" width="10.7109375" customWidth="1"/>
    <col min="5" max="5" width="13.140625" bestFit="1" customWidth="1"/>
    <col min="6" max="6" width="9.5703125" customWidth="1"/>
    <col min="7" max="7" width="10.140625" customWidth="1"/>
    <col min="8" max="9" width="11.42578125" bestFit="1" customWidth="1"/>
    <col min="257" max="257" width="3.28515625" customWidth="1"/>
    <col min="258" max="258" width="31.42578125" customWidth="1"/>
    <col min="259" max="259" width="10.28515625" customWidth="1"/>
    <col min="260" max="260" width="10.7109375" customWidth="1"/>
    <col min="261" max="261" width="13.140625" bestFit="1" customWidth="1"/>
    <col min="262" max="262" width="9.5703125" customWidth="1"/>
    <col min="263" max="263" width="10.140625" customWidth="1"/>
    <col min="264" max="265" width="11.42578125" bestFit="1" customWidth="1"/>
    <col min="513" max="513" width="3.28515625" customWidth="1"/>
    <col min="514" max="514" width="31.42578125" customWidth="1"/>
    <col min="515" max="515" width="10.28515625" customWidth="1"/>
    <col min="516" max="516" width="10.7109375" customWidth="1"/>
    <col min="517" max="517" width="13.140625" bestFit="1" customWidth="1"/>
    <col min="518" max="518" width="9.5703125" customWidth="1"/>
    <col min="519" max="519" width="10.140625" customWidth="1"/>
    <col min="520" max="521" width="11.42578125" bestFit="1" customWidth="1"/>
    <col min="769" max="769" width="3.28515625" customWidth="1"/>
    <col min="770" max="770" width="31.42578125" customWidth="1"/>
    <col min="771" max="771" width="10.28515625" customWidth="1"/>
    <col min="772" max="772" width="10.7109375" customWidth="1"/>
    <col min="773" max="773" width="13.140625" bestFit="1" customWidth="1"/>
    <col min="774" max="774" width="9.5703125" customWidth="1"/>
    <col min="775" max="775" width="10.140625" customWidth="1"/>
    <col min="776" max="777" width="11.42578125" bestFit="1" customWidth="1"/>
    <col min="1025" max="1025" width="3.28515625" customWidth="1"/>
    <col min="1026" max="1026" width="31.42578125" customWidth="1"/>
    <col min="1027" max="1027" width="10.28515625" customWidth="1"/>
    <col min="1028" max="1028" width="10.7109375" customWidth="1"/>
    <col min="1029" max="1029" width="13.140625" bestFit="1" customWidth="1"/>
    <col min="1030" max="1030" width="9.5703125" customWidth="1"/>
    <col min="1031" max="1031" width="10.140625" customWidth="1"/>
    <col min="1032" max="1033" width="11.42578125" bestFit="1" customWidth="1"/>
    <col min="1281" max="1281" width="3.28515625" customWidth="1"/>
    <col min="1282" max="1282" width="31.42578125" customWidth="1"/>
    <col min="1283" max="1283" width="10.28515625" customWidth="1"/>
    <col min="1284" max="1284" width="10.7109375" customWidth="1"/>
    <col min="1285" max="1285" width="13.140625" bestFit="1" customWidth="1"/>
    <col min="1286" max="1286" width="9.5703125" customWidth="1"/>
    <col min="1287" max="1287" width="10.140625" customWidth="1"/>
    <col min="1288" max="1289" width="11.42578125" bestFit="1" customWidth="1"/>
    <col min="1537" max="1537" width="3.28515625" customWidth="1"/>
    <col min="1538" max="1538" width="31.42578125" customWidth="1"/>
    <col min="1539" max="1539" width="10.28515625" customWidth="1"/>
    <col min="1540" max="1540" width="10.7109375" customWidth="1"/>
    <col min="1541" max="1541" width="13.140625" bestFit="1" customWidth="1"/>
    <col min="1542" max="1542" width="9.5703125" customWidth="1"/>
    <col min="1543" max="1543" width="10.140625" customWidth="1"/>
    <col min="1544" max="1545" width="11.42578125" bestFit="1" customWidth="1"/>
    <col min="1793" max="1793" width="3.28515625" customWidth="1"/>
    <col min="1794" max="1794" width="31.42578125" customWidth="1"/>
    <col min="1795" max="1795" width="10.28515625" customWidth="1"/>
    <col min="1796" max="1796" width="10.7109375" customWidth="1"/>
    <col min="1797" max="1797" width="13.140625" bestFit="1" customWidth="1"/>
    <col min="1798" max="1798" width="9.5703125" customWidth="1"/>
    <col min="1799" max="1799" width="10.140625" customWidth="1"/>
    <col min="1800" max="1801" width="11.42578125" bestFit="1" customWidth="1"/>
    <col min="2049" max="2049" width="3.28515625" customWidth="1"/>
    <col min="2050" max="2050" width="31.42578125" customWidth="1"/>
    <col min="2051" max="2051" width="10.28515625" customWidth="1"/>
    <col min="2052" max="2052" width="10.7109375" customWidth="1"/>
    <col min="2053" max="2053" width="13.140625" bestFit="1" customWidth="1"/>
    <col min="2054" max="2054" width="9.5703125" customWidth="1"/>
    <col min="2055" max="2055" width="10.140625" customWidth="1"/>
    <col min="2056" max="2057" width="11.42578125" bestFit="1" customWidth="1"/>
    <col min="2305" max="2305" width="3.28515625" customWidth="1"/>
    <col min="2306" max="2306" width="31.42578125" customWidth="1"/>
    <col min="2307" max="2307" width="10.28515625" customWidth="1"/>
    <col min="2308" max="2308" width="10.7109375" customWidth="1"/>
    <col min="2309" max="2309" width="13.140625" bestFit="1" customWidth="1"/>
    <col min="2310" max="2310" width="9.5703125" customWidth="1"/>
    <col min="2311" max="2311" width="10.140625" customWidth="1"/>
    <col min="2312" max="2313" width="11.42578125" bestFit="1" customWidth="1"/>
    <col min="2561" max="2561" width="3.28515625" customWidth="1"/>
    <col min="2562" max="2562" width="31.42578125" customWidth="1"/>
    <col min="2563" max="2563" width="10.28515625" customWidth="1"/>
    <col min="2564" max="2564" width="10.7109375" customWidth="1"/>
    <col min="2565" max="2565" width="13.140625" bestFit="1" customWidth="1"/>
    <col min="2566" max="2566" width="9.5703125" customWidth="1"/>
    <col min="2567" max="2567" width="10.140625" customWidth="1"/>
    <col min="2568" max="2569" width="11.42578125" bestFit="1" customWidth="1"/>
    <col min="2817" max="2817" width="3.28515625" customWidth="1"/>
    <col min="2818" max="2818" width="31.42578125" customWidth="1"/>
    <col min="2819" max="2819" width="10.28515625" customWidth="1"/>
    <col min="2820" max="2820" width="10.7109375" customWidth="1"/>
    <col min="2821" max="2821" width="13.140625" bestFit="1" customWidth="1"/>
    <col min="2822" max="2822" width="9.5703125" customWidth="1"/>
    <col min="2823" max="2823" width="10.140625" customWidth="1"/>
    <col min="2824" max="2825" width="11.42578125" bestFit="1" customWidth="1"/>
    <col min="3073" max="3073" width="3.28515625" customWidth="1"/>
    <col min="3074" max="3074" width="31.42578125" customWidth="1"/>
    <col min="3075" max="3075" width="10.28515625" customWidth="1"/>
    <col min="3076" max="3076" width="10.7109375" customWidth="1"/>
    <col min="3077" max="3077" width="13.140625" bestFit="1" customWidth="1"/>
    <col min="3078" max="3078" width="9.5703125" customWidth="1"/>
    <col min="3079" max="3079" width="10.140625" customWidth="1"/>
    <col min="3080" max="3081" width="11.42578125" bestFit="1" customWidth="1"/>
    <col min="3329" max="3329" width="3.28515625" customWidth="1"/>
    <col min="3330" max="3330" width="31.42578125" customWidth="1"/>
    <col min="3331" max="3331" width="10.28515625" customWidth="1"/>
    <col min="3332" max="3332" width="10.7109375" customWidth="1"/>
    <col min="3333" max="3333" width="13.140625" bestFit="1" customWidth="1"/>
    <col min="3334" max="3334" width="9.5703125" customWidth="1"/>
    <col min="3335" max="3335" width="10.140625" customWidth="1"/>
    <col min="3336" max="3337" width="11.42578125" bestFit="1" customWidth="1"/>
    <col min="3585" max="3585" width="3.28515625" customWidth="1"/>
    <col min="3586" max="3586" width="31.42578125" customWidth="1"/>
    <col min="3587" max="3587" width="10.28515625" customWidth="1"/>
    <col min="3588" max="3588" width="10.7109375" customWidth="1"/>
    <col min="3589" max="3589" width="13.140625" bestFit="1" customWidth="1"/>
    <col min="3590" max="3590" width="9.5703125" customWidth="1"/>
    <col min="3591" max="3591" width="10.140625" customWidth="1"/>
    <col min="3592" max="3593" width="11.42578125" bestFit="1" customWidth="1"/>
    <col min="3841" max="3841" width="3.28515625" customWidth="1"/>
    <col min="3842" max="3842" width="31.42578125" customWidth="1"/>
    <col min="3843" max="3843" width="10.28515625" customWidth="1"/>
    <col min="3844" max="3844" width="10.7109375" customWidth="1"/>
    <col min="3845" max="3845" width="13.140625" bestFit="1" customWidth="1"/>
    <col min="3846" max="3846" width="9.5703125" customWidth="1"/>
    <col min="3847" max="3847" width="10.140625" customWidth="1"/>
    <col min="3848" max="3849" width="11.42578125" bestFit="1" customWidth="1"/>
    <col min="4097" max="4097" width="3.28515625" customWidth="1"/>
    <col min="4098" max="4098" width="31.42578125" customWidth="1"/>
    <col min="4099" max="4099" width="10.28515625" customWidth="1"/>
    <col min="4100" max="4100" width="10.7109375" customWidth="1"/>
    <col min="4101" max="4101" width="13.140625" bestFit="1" customWidth="1"/>
    <col min="4102" max="4102" width="9.5703125" customWidth="1"/>
    <col min="4103" max="4103" width="10.140625" customWidth="1"/>
    <col min="4104" max="4105" width="11.42578125" bestFit="1" customWidth="1"/>
    <col min="4353" max="4353" width="3.28515625" customWidth="1"/>
    <col min="4354" max="4354" width="31.42578125" customWidth="1"/>
    <col min="4355" max="4355" width="10.28515625" customWidth="1"/>
    <col min="4356" max="4356" width="10.7109375" customWidth="1"/>
    <col min="4357" max="4357" width="13.140625" bestFit="1" customWidth="1"/>
    <col min="4358" max="4358" width="9.5703125" customWidth="1"/>
    <col min="4359" max="4359" width="10.140625" customWidth="1"/>
    <col min="4360" max="4361" width="11.42578125" bestFit="1" customWidth="1"/>
    <col min="4609" max="4609" width="3.28515625" customWidth="1"/>
    <col min="4610" max="4610" width="31.42578125" customWidth="1"/>
    <col min="4611" max="4611" width="10.28515625" customWidth="1"/>
    <col min="4612" max="4612" width="10.7109375" customWidth="1"/>
    <col min="4613" max="4613" width="13.140625" bestFit="1" customWidth="1"/>
    <col min="4614" max="4614" width="9.5703125" customWidth="1"/>
    <col min="4615" max="4615" width="10.140625" customWidth="1"/>
    <col min="4616" max="4617" width="11.42578125" bestFit="1" customWidth="1"/>
    <col min="4865" max="4865" width="3.28515625" customWidth="1"/>
    <col min="4866" max="4866" width="31.42578125" customWidth="1"/>
    <col min="4867" max="4867" width="10.28515625" customWidth="1"/>
    <col min="4868" max="4868" width="10.7109375" customWidth="1"/>
    <col min="4869" max="4869" width="13.140625" bestFit="1" customWidth="1"/>
    <col min="4870" max="4870" width="9.5703125" customWidth="1"/>
    <col min="4871" max="4871" width="10.140625" customWidth="1"/>
    <col min="4872" max="4873" width="11.42578125" bestFit="1" customWidth="1"/>
    <col min="5121" max="5121" width="3.28515625" customWidth="1"/>
    <col min="5122" max="5122" width="31.42578125" customWidth="1"/>
    <col min="5123" max="5123" width="10.28515625" customWidth="1"/>
    <col min="5124" max="5124" width="10.7109375" customWidth="1"/>
    <col min="5125" max="5125" width="13.140625" bestFit="1" customWidth="1"/>
    <col min="5126" max="5126" width="9.5703125" customWidth="1"/>
    <col min="5127" max="5127" width="10.140625" customWidth="1"/>
    <col min="5128" max="5129" width="11.42578125" bestFit="1" customWidth="1"/>
    <col min="5377" max="5377" width="3.28515625" customWidth="1"/>
    <col min="5378" max="5378" width="31.42578125" customWidth="1"/>
    <col min="5379" max="5379" width="10.28515625" customWidth="1"/>
    <col min="5380" max="5380" width="10.7109375" customWidth="1"/>
    <col min="5381" max="5381" width="13.140625" bestFit="1" customWidth="1"/>
    <col min="5382" max="5382" width="9.5703125" customWidth="1"/>
    <col min="5383" max="5383" width="10.140625" customWidth="1"/>
    <col min="5384" max="5385" width="11.42578125" bestFit="1" customWidth="1"/>
    <col min="5633" max="5633" width="3.28515625" customWidth="1"/>
    <col min="5634" max="5634" width="31.42578125" customWidth="1"/>
    <col min="5635" max="5635" width="10.28515625" customWidth="1"/>
    <col min="5636" max="5636" width="10.7109375" customWidth="1"/>
    <col min="5637" max="5637" width="13.140625" bestFit="1" customWidth="1"/>
    <col min="5638" max="5638" width="9.5703125" customWidth="1"/>
    <col min="5639" max="5639" width="10.140625" customWidth="1"/>
    <col min="5640" max="5641" width="11.42578125" bestFit="1" customWidth="1"/>
    <col min="5889" max="5889" width="3.28515625" customWidth="1"/>
    <col min="5890" max="5890" width="31.42578125" customWidth="1"/>
    <col min="5891" max="5891" width="10.28515625" customWidth="1"/>
    <col min="5892" max="5892" width="10.7109375" customWidth="1"/>
    <col min="5893" max="5893" width="13.140625" bestFit="1" customWidth="1"/>
    <col min="5894" max="5894" width="9.5703125" customWidth="1"/>
    <col min="5895" max="5895" width="10.140625" customWidth="1"/>
    <col min="5896" max="5897" width="11.42578125" bestFit="1" customWidth="1"/>
    <col min="6145" max="6145" width="3.28515625" customWidth="1"/>
    <col min="6146" max="6146" width="31.42578125" customWidth="1"/>
    <col min="6147" max="6147" width="10.28515625" customWidth="1"/>
    <col min="6148" max="6148" width="10.7109375" customWidth="1"/>
    <col min="6149" max="6149" width="13.140625" bestFit="1" customWidth="1"/>
    <col min="6150" max="6150" width="9.5703125" customWidth="1"/>
    <col min="6151" max="6151" width="10.140625" customWidth="1"/>
    <col min="6152" max="6153" width="11.42578125" bestFit="1" customWidth="1"/>
    <col min="6401" max="6401" width="3.28515625" customWidth="1"/>
    <col min="6402" max="6402" width="31.42578125" customWidth="1"/>
    <col min="6403" max="6403" width="10.28515625" customWidth="1"/>
    <col min="6404" max="6404" width="10.7109375" customWidth="1"/>
    <col min="6405" max="6405" width="13.140625" bestFit="1" customWidth="1"/>
    <col min="6406" max="6406" width="9.5703125" customWidth="1"/>
    <col min="6407" max="6407" width="10.140625" customWidth="1"/>
    <col min="6408" max="6409" width="11.42578125" bestFit="1" customWidth="1"/>
    <col min="6657" max="6657" width="3.28515625" customWidth="1"/>
    <col min="6658" max="6658" width="31.42578125" customWidth="1"/>
    <col min="6659" max="6659" width="10.28515625" customWidth="1"/>
    <col min="6660" max="6660" width="10.7109375" customWidth="1"/>
    <col min="6661" max="6661" width="13.140625" bestFit="1" customWidth="1"/>
    <col min="6662" max="6662" width="9.5703125" customWidth="1"/>
    <col min="6663" max="6663" width="10.140625" customWidth="1"/>
    <col min="6664" max="6665" width="11.42578125" bestFit="1" customWidth="1"/>
    <col min="6913" max="6913" width="3.28515625" customWidth="1"/>
    <col min="6914" max="6914" width="31.42578125" customWidth="1"/>
    <col min="6915" max="6915" width="10.28515625" customWidth="1"/>
    <col min="6916" max="6916" width="10.7109375" customWidth="1"/>
    <col min="6917" max="6917" width="13.140625" bestFit="1" customWidth="1"/>
    <col min="6918" max="6918" width="9.5703125" customWidth="1"/>
    <col min="6919" max="6919" width="10.140625" customWidth="1"/>
    <col min="6920" max="6921" width="11.42578125" bestFit="1" customWidth="1"/>
    <col min="7169" max="7169" width="3.28515625" customWidth="1"/>
    <col min="7170" max="7170" width="31.42578125" customWidth="1"/>
    <col min="7171" max="7171" width="10.28515625" customWidth="1"/>
    <col min="7172" max="7172" width="10.7109375" customWidth="1"/>
    <col min="7173" max="7173" width="13.140625" bestFit="1" customWidth="1"/>
    <col min="7174" max="7174" width="9.5703125" customWidth="1"/>
    <col min="7175" max="7175" width="10.140625" customWidth="1"/>
    <col min="7176" max="7177" width="11.42578125" bestFit="1" customWidth="1"/>
    <col min="7425" max="7425" width="3.28515625" customWidth="1"/>
    <col min="7426" max="7426" width="31.42578125" customWidth="1"/>
    <col min="7427" max="7427" width="10.28515625" customWidth="1"/>
    <col min="7428" max="7428" width="10.7109375" customWidth="1"/>
    <col min="7429" max="7429" width="13.140625" bestFit="1" customWidth="1"/>
    <col min="7430" max="7430" width="9.5703125" customWidth="1"/>
    <col min="7431" max="7431" width="10.140625" customWidth="1"/>
    <col min="7432" max="7433" width="11.42578125" bestFit="1" customWidth="1"/>
    <col min="7681" max="7681" width="3.28515625" customWidth="1"/>
    <col min="7682" max="7682" width="31.42578125" customWidth="1"/>
    <col min="7683" max="7683" width="10.28515625" customWidth="1"/>
    <col min="7684" max="7684" width="10.7109375" customWidth="1"/>
    <col min="7685" max="7685" width="13.140625" bestFit="1" customWidth="1"/>
    <col min="7686" max="7686" width="9.5703125" customWidth="1"/>
    <col min="7687" max="7687" width="10.140625" customWidth="1"/>
    <col min="7688" max="7689" width="11.42578125" bestFit="1" customWidth="1"/>
    <col min="7937" max="7937" width="3.28515625" customWidth="1"/>
    <col min="7938" max="7938" width="31.42578125" customWidth="1"/>
    <col min="7939" max="7939" width="10.28515625" customWidth="1"/>
    <col min="7940" max="7940" width="10.7109375" customWidth="1"/>
    <col min="7941" max="7941" width="13.140625" bestFit="1" customWidth="1"/>
    <col min="7942" max="7942" width="9.5703125" customWidth="1"/>
    <col min="7943" max="7943" width="10.140625" customWidth="1"/>
    <col min="7944" max="7945" width="11.42578125" bestFit="1" customWidth="1"/>
    <col min="8193" max="8193" width="3.28515625" customWidth="1"/>
    <col min="8194" max="8194" width="31.42578125" customWidth="1"/>
    <col min="8195" max="8195" width="10.28515625" customWidth="1"/>
    <col min="8196" max="8196" width="10.7109375" customWidth="1"/>
    <col min="8197" max="8197" width="13.140625" bestFit="1" customWidth="1"/>
    <col min="8198" max="8198" width="9.5703125" customWidth="1"/>
    <col min="8199" max="8199" width="10.140625" customWidth="1"/>
    <col min="8200" max="8201" width="11.42578125" bestFit="1" customWidth="1"/>
    <col min="8449" max="8449" width="3.28515625" customWidth="1"/>
    <col min="8450" max="8450" width="31.42578125" customWidth="1"/>
    <col min="8451" max="8451" width="10.28515625" customWidth="1"/>
    <col min="8452" max="8452" width="10.7109375" customWidth="1"/>
    <col min="8453" max="8453" width="13.140625" bestFit="1" customWidth="1"/>
    <col min="8454" max="8454" width="9.5703125" customWidth="1"/>
    <col min="8455" max="8455" width="10.140625" customWidth="1"/>
    <col min="8456" max="8457" width="11.42578125" bestFit="1" customWidth="1"/>
    <col min="8705" max="8705" width="3.28515625" customWidth="1"/>
    <col min="8706" max="8706" width="31.42578125" customWidth="1"/>
    <col min="8707" max="8707" width="10.28515625" customWidth="1"/>
    <col min="8708" max="8708" width="10.7109375" customWidth="1"/>
    <col min="8709" max="8709" width="13.140625" bestFit="1" customWidth="1"/>
    <col min="8710" max="8710" width="9.5703125" customWidth="1"/>
    <col min="8711" max="8711" width="10.140625" customWidth="1"/>
    <col min="8712" max="8713" width="11.42578125" bestFit="1" customWidth="1"/>
    <col min="8961" max="8961" width="3.28515625" customWidth="1"/>
    <col min="8962" max="8962" width="31.42578125" customWidth="1"/>
    <col min="8963" max="8963" width="10.28515625" customWidth="1"/>
    <col min="8964" max="8964" width="10.7109375" customWidth="1"/>
    <col min="8965" max="8965" width="13.140625" bestFit="1" customWidth="1"/>
    <col min="8966" max="8966" width="9.5703125" customWidth="1"/>
    <col min="8967" max="8967" width="10.140625" customWidth="1"/>
    <col min="8968" max="8969" width="11.42578125" bestFit="1" customWidth="1"/>
    <col min="9217" max="9217" width="3.28515625" customWidth="1"/>
    <col min="9218" max="9218" width="31.42578125" customWidth="1"/>
    <col min="9219" max="9219" width="10.28515625" customWidth="1"/>
    <col min="9220" max="9220" width="10.7109375" customWidth="1"/>
    <col min="9221" max="9221" width="13.140625" bestFit="1" customWidth="1"/>
    <col min="9222" max="9222" width="9.5703125" customWidth="1"/>
    <col min="9223" max="9223" width="10.140625" customWidth="1"/>
    <col min="9224" max="9225" width="11.42578125" bestFit="1" customWidth="1"/>
    <col min="9473" max="9473" width="3.28515625" customWidth="1"/>
    <col min="9474" max="9474" width="31.42578125" customWidth="1"/>
    <col min="9475" max="9475" width="10.28515625" customWidth="1"/>
    <col min="9476" max="9476" width="10.7109375" customWidth="1"/>
    <col min="9477" max="9477" width="13.140625" bestFit="1" customWidth="1"/>
    <col min="9478" max="9478" width="9.5703125" customWidth="1"/>
    <col min="9479" max="9479" width="10.140625" customWidth="1"/>
    <col min="9480" max="9481" width="11.42578125" bestFit="1" customWidth="1"/>
    <col min="9729" max="9729" width="3.28515625" customWidth="1"/>
    <col min="9730" max="9730" width="31.42578125" customWidth="1"/>
    <col min="9731" max="9731" width="10.28515625" customWidth="1"/>
    <col min="9732" max="9732" width="10.7109375" customWidth="1"/>
    <col min="9733" max="9733" width="13.140625" bestFit="1" customWidth="1"/>
    <col min="9734" max="9734" width="9.5703125" customWidth="1"/>
    <col min="9735" max="9735" width="10.140625" customWidth="1"/>
    <col min="9736" max="9737" width="11.42578125" bestFit="1" customWidth="1"/>
    <col min="9985" max="9985" width="3.28515625" customWidth="1"/>
    <col min="9986" max="9986" width="31.42578125" customWidth="1"/>
    <col min="9987" max="9987" width="10.28515625" customWidth="1"/>
    <col min="9988" max="9988" width="10.7109375" customWidth="1"/>
    <col min="9989" max="9989" width="13.140625" bestFit="1" customWidth="1"/>
    <col min="9990" max="9990" width="9.5703125" customWidth="1"/>
    <col min="9991" max="9991" width="10.140625" customWidth="1"/>
    <col min="9992" max="9993" width="11.42578125" bestFit="1" customWidth="1"/>
    <col min="10241" max="10241" width="3.28515625" customWidth="1"/>
    <col min="10242" max="10242" width="31.42578125" customWidth="1"/>
    <col min="10243" max="10243" width="10.28515625" customWidth="1"/>
    <col min="10244" max="10244" width="10.7109375" customWidth="1"/>
    <col min="10245" max="10245" width="13.140625" bestFit="1" customWidth="1"/>
    <col min="10246" max="10246" width="9.5703125" customWidth="1"/>
    <col min="10247" max="10247" width="10.140625" customWidth="1"/>
    <col min="10248" max="10249" width="11.42578125" bestFit="1" customWidth="1"/>
    <col min="10497" max="10497" width="3.28515625" customWidth="1"/>
    <col min="10498" max="10498" width="31.42578125" customWidth="1"/>
    <col min="10499" max="10499" width="10.28515625" customWidth="1"/>
    <col min="10500" max="10500" width="10.7109375" customWidth="1"/>
    <col min="10501" max="10501" width="13.140625" bestFit="1" customWidth="1"/>
    <col min="10502" max="10502" width="9.5703125" customWidth="1"/>
    <col min="10503" max="10503" width="10.140625" customWidth="1"/>
    <col min="10504" max="10505" width="11.42578125" bestFit="1" customWidth="1"/>
    <col min="10753" max="10753" width="3.28515625" customWidth="1"/>
    <col min="10754" max="10754" width="31.42578125" customWidth="1"/>
    <col min="10755" max="10755" width="10.28515625" customWidth="1"/>
    <col min="10756" max="10756" width="10.7109375" customWidth="1"/>
    <col min="10757" max="10757" width="13.140625" bestFit="1" customWidth="1"/>
    <col min="10758" max="10758" width="9.5703125" customWidth="1"/>
    <col min="10759" max="10759" width="10.140625" customWidth="1"/>
    <col min="10760" max="10761" width="11.42578125" bestFit="1" customWidth="1"/>
    <col min="11009" max="11009" width="3.28515625" customWidth="1"/>
    <col min="11010" max="11010" width="31.42578125" customWidth="1"/>
    <col min="11011" max="11011" width="10.28515625" customWidth="1"/>
    <col min="11012" max="11012" width="10.7109375" customWidth="1"/>
    <col min="11013" max="11013" width="13.140625" bestFit="1" customWidth="1"/>
    <col min="11014" max="11014" width="9.5703125" customWidth="1"/>
    <col min="11015" max="11015" width="10.140625" customWidth="1"/>
    <col min="11016" max="11017" width="11.42578125" bestFit="1" customWidth="1"/>
    <col min="11265" max="11265" width="3.28515625" customWidth="1"/>
    <col min="11266" max="11266" width="31.42578125" customWidth="1"/>
    <col min="11267" max="11267" width="10.28515625" customWidth="1"/>
    <col min="11268" max="11268" width="10.7109375" customWidth="1"/>
    <col min="11269" max="11269" width="13.140625" bestFit="1" customWidth="1"/>
    <col min="11270" max="11270" width="9.5703125" customWidth="1"/>
    <col min="11271" max="11271" width="10.140625" customWidth="1"/>
    <col min="11272" max="11273" width="11.42578125" bestFit="1" customWidth="1"/>
    <col min="11521" max="11521" width="3.28515625" customWidth="1"/>
    <col min="11522" max="11522" width="31.42578125" customWidth="1"/>
    <col min="11523" max="11523" width="10.28515625" customWidth="1"/>
    <col min="11524" max="11524" width="10.7109375" customWidth="1"/>
    <col min="11525" max="11525" width="13.140625" bestFit="1" customWidth="1"/>
    <col min="11526" max="11526" width="9.5703125" customWidth="1"/>
    <col min="11527" max="11527" width="10.140625" customWidth="1"/>
    <col min="11528" max="11529" width="11.42578125" bestFit="1" customWidth="1"/>
    <col min="11777" max="11777" width="3.28515625" customWidth="1"/>
    <col min="11778" max="11778" width="31.42578125" customWidth="1"/>
    <col min="11779" max="11779" width="10.28515625" customWidth="1"/>
    <col min="11780" max="11780" width="10.7109375" customWidth="1"/>
    <col min="11781" max="11781" width="13.140625" bestFit="1" customWidth="1"/>
    <col min="11782" max="11782" width="9.5703125" customWidth="1"/>
    <col min="11783" max="11783" width="10.140625" customWidth="1"/>
    <col min="11784" max="11785" width="11.42578125" bestFit="1" customWidth="1"/>
    <col min="12033" max="12033" width="3.28515625" customWidth="1"/>
    <col min="12034" max="12034" width="31.42578125" customWidth="1"/>
    <col min="12035" max="12035" width="10.28515625" customWidth="1"/>
    <col min="12036" max="12036" width="10.7109375" customWidth="1"/>
    <col min="12037" max="12037" width="13.140625" bestFit="1" customWidth="1"/>
    <col min="12038" max="12038" width="9.5703125" customWidth="1"/>
    <col min="12039" max="12039" width="10.140625" customWidth="1"/>
    <col min="12040" max="12041" width="11.42578125" bestFit="1" customWidth="1"/>
    <col min="12289" max="12289" width="3.28515625" customWidth="1"/>
    <col min="12290" max="12290" width="31.42578125" customWidth="1"/>
    <col min="12291" max="12291" width="10.28515625" customWidth="1"/>
    <col min="12292" max="12292" width="10.7109375" customWidth="1"/>
    <col min="12293" max="12293" width="13.140625" bestFit="1" customWidth="1"/>
    <col min="12294" max="12294" width="9.5703125" customWidth="1"/>
    <col min="12295" max="12295" width="10.140625" customWidth="1"/>
    <col min="12296" max="12297" width="11.42578125" bestFit="1" customWidth="1"/>
    <col min="12545" max="12545" width="3.28515625" customWidth="1"/>
    <col min="12546" max="12546" width="31.42578125" customWidth="1"/>
    <col min="12547" max="12547" width="10.28515625" customWidth="1"/>
    <col min="12548" max="12548" width="10.7109375" customWidth="1"/>
    <col min="12549" max="12549" width="13.140625" bestFit="1" customWidth="1"/>
    <col min="12550" max="12550" width="9.5703125" customWidth="1"/>
    <col min="12551" max="12551" width="10.140625" customWidth="1"/>
    <col min="12552" max="12553" width="11.42578125" bestFit="1" customWidth="1"/>
    <col min="12801" max="12801" width="3.28515625" customWidth="1"/>
    <col min="12802" max="12802" width="31.42578125" customWidth="1"/>
    <col min="12803" max="12803" width="10.28515625" customWidth="1"/>
    <col min="12804" max="12804" width="10.7109375" customWidth="1"/>
    <col min="12805" max="12805" width="13.140625" bestFit="1" customWidth="1"/>
    <col min="12806" max="12806" width="9.5703125" customWidth="1"/>
    <col min="12807" max="12807" width="10.140625" customWidth="1"/>
    <col min="12808" max="12809" width="11.42578125" bestFit="1" customWidth="1"/>
    <col min="13057" max="13057" width="3.28515625" customWidth="1"/>
    <col min="13058" max="13058" width="31.42578125" customWidth="1"/>
    <col min="13059" max="13059" width="10.28515625" customWidth="1"/>
    <col min="13060" max="13060" width="10.7109375" customWidth="1"/>
    <col min="13061" max="13061" width="13.140625" bestFit="1" customWidth="1"/>
    <col min="13062" max="13062" width="9.5703125" customWidth="1"/>
    <col min="13063" max="13063" width="10.140625" customWidth="1"/>
    <col min="13064" max="13065" width="11.42578125" bestFit="1" customWidth="1"/>
    <col min="13313" max="13313" width="3.28515625" customWidth="1"/>
    <col min="13314" max="13314" width="31.42578125" customWidth="1"/>
    <col min="13315" max="13315" width="10.28515625" customWidth="1"/>
    <col min="13316" max="13316" width="10.7109375" customWidth="1"/>
    <col min="13317" max="13317" width="13.140625" bestFit="1" customWidth="1"/>
    <col min="13318" max="13318" width="9.5703125" customWidth="1"/>
    <col min="13319" max="13319" width="10.140625" customWidth="1"/>
    <col min="13320" max="13321" width="11.42578125" bestFit="1" customWidth="1"/>
    <col min="13569" max="13569" width="3.28515625" customWidth="1"/>
    <col min="13570" max="13570" width="31.42578125" customWidth="1"/>
    <col min="13571" max="13571" width="10.28515625" customWidth="1"/>
    <col min="13572" max="13572" width="10.7109375" customWidth="1"/>
    <col min="13573" max="13573" width="13.140625" bestFit="1" customWidth="1"/>
    <col min="13574" max="13574" width="9.5703125" customWidth="1"/>
    <col min="13575" max="13575" width="10.140625" customWidth="1"/>
    <col min="13576" max="13577" width="11.42578125" bestFit="1" customWidth="1"/>
    <col min="13825" max="13825" width="3.28515625" customWidth="1"/>
    <col min="13826" max="13826" width="31.42578125" customWidth="1"/>
    <col min="13827" max="13827" width="10.28515625" customWidth="1"/>
    <col min="13828" max="13828" width="10.7109375" customWidth="1"/>
    <col min="13829" max="13829" width="13.140625" bestFit="1" customWidth="1"/>
    <col min="13830" max="13830" width="9.5703125" customWidth="1"/>
    <col min="13831" max="13831" width="10.140625" customWidth="1"/>
    <col min="13832" max="13833" width="11.42578125" bestFit="1" customWidth="1"/>
    <col min="14081" max="14081" width="3.28515625" customWidth="1"/>
    <col min="14082" max="14082" width="31.42578125" customWidth="1"/>
    <col min="14083" max="14083" width="10.28515625" customWidth="1"/>
    <col min="14084" max="14084" width="10.7109375" customWidth="1"/>
    <col min="14085" max="14085" width="13.140625" bestFit="1" customWidth="1"/>
    <col min="14086" max="14086" width="9.5703125" customWidth="1"/>
    <col min="14087" max="14087" width="10.140625" customWidth="1"/>
    <col min="14088" max="14089" width="11.42578125" bestFit="1" customWidth="1"/>
    <col min="14337" max="14337" width="3.28515625" customWidth="1"/>
    <col min="14338" max="14338" width="31.42578125" customWidth="1"/>
    <col min="14339" max="14339" width="10.28515625" customWidth="1"/>
    <col min="14340" max="14340" width="10.7109375" customWidth="1"/>
    <col min="14341" max="14341" width="13.140625" bestFit="1" customWidth="1"/>
    <col min="14342" max="14342" width="9.5703125" customWidth="1"/>
    <col min="14343" max="14343" width="10.140625" customWidth="1"/>
    <col min="14344" max="14345" width="11.42578125" bestFit="1" customWidth="1"/>
    <col min="14593" max="14593" width="3.28515625" customWidth="1"/>
    <col min="14594" max="14594" width="31.42578125" customWidth="1"/>
    <col min="14595" max="14595" width="10.28515625" customWidth="1"/>
    <col min="14596" max="14596" width="10.7109375" customWidth="1"/>
    <col min="14597" max="14597" width="13.140625" bestFit="1" customWidth="1"/>
    <col min="14598" max="14598" width="9.5703125" customWidth="1"/>
    <col min="14599" max="14599" width="10.140625" customWidth="1"/>
    <col min="14600" max="14601" width="11.42578125" bestFit="1" customWidth="1"/>
    <col min="14849" max="14849" width="3.28515625" customWidth="1"/>
    <col min="14850" max="14850" width="31.42578125" customWidth="1"/>
    <col min="14851" max="14851" width="10.28515625" customWidth="1"/>
    <col min="14852" max="14852" width="10.7109375" customWidth="1"/>
    <col min="14853" max="14853" width="13.140625" bestFit="1" customWidth="1"/>
    <col min="14854" max="14854" width="9.5703125" customWidth="1"/>
    <col min="14855" max="14855" width="10.140625" customWidth="1"/>
    <col min="14856" max="14857" width="11.42578125" bestFit="1" customWidth="1"/>
    <col min="15105" max="15105" width="3.28515625" customWidth="1"/>
    <col min="15106" max="15106" width="31.42578125" customWidth="1"/>
    <col min="15107" max="15107" width="10.28515625" customWidth="1"/>
    <col min="15108" max="15108" width="10.7109375" customWidth="1"/>
    <col min="15109" max="15109" width="13.140625" bestFit="1" customWidth="1"/>
    <col min="15110" max="15110" width="9.5703125" customWidth="1"/>
    <col min="15111" max="15111" width="10.140625" customWidth="1"/>
    <col min="15112" max="15113" width="11.42578125" bestFit="1" customWidth="1"/>
    <col min="15361" max="15361" width="3.28515625" customWidth="1"/>
    <col min="15362" max="15362" width="31.42578125" customWidth="1"/>
    <col min="15363" max="15363" width="10.28515625" customWidth="1"/>
    <col min="15364" max="15364" width="10.7109375" customWidth="1"/>
    <col min="15365" max="15365" width="13.140625" bestFit="1" customWidth="1"/>
    <col min="15366" max="15366" width="9.5703125" customWidth="1"/>
    <col min="15367" max="15367" width="10.140625" customWidth="1"/>
    <col min="15368" max="15369" width="11.42578125" bestFit="1" customWidth="1"/>
    <col min="15617" max="15617" width="3.28515625" customWidth="1"/>
    <col min="15618" max="15618" width="31.42578125" customWidth="1"/>
    <col min="15619" max="15619" width="10.28515625" customWidth="1"/>
    <col min="15620" max="15620" width="10.7109375" customWidth="1"/>
    <col min="15621" max="15621" width="13.140625" bestFit="1" customWidth="1"/>
    <col min="15622" max="15622" width="9.5703125" customWidth="1"/>
    <col min="15623" max="15623" width="10.140625" customWidth="1"/>
    <col min="15624" max="15625" width="11.42578125" bestFit="1" customWidth="1"/>
    <col min="15873" max="15873" width="3.28515625" customWidth="1"/>
    <col min="15874" max="15874" width="31.42578125" customWidth="1"/>
    <col min="15875" max="15875" width="10.28515625" customWidth="1"/>
    <col min="15876" max="15876" width="10.7109375" customWidth="1"/>
    <col min="15877" max="15877" width="13.140625" bestFit="1" customWidth="1"/>
    <col min="15878" max="15878" width="9.5703125" customWidth="1"/>
    <col min="15879" max="15879" width="10.140625" customWidth="1"/>
    <col min="15880" max="15881" width="11.42578125" bestFit="1" customWidth="1"/>
    <col min="16129" max="16129" width="3.28515625" customWidth="1"/>
    <col min="16130" max="16130" width="31.42578125" customWidth="1"/>
    <col min="16131" max="16131" width="10.28515625" customWidth="1"/>
    <col min="16132" max="16132" width="10.7109375" customWidth="1"/>
    <col min="16133" max="16133" width="13.140625" bestFit="1" customWidth="1"/>
    <col min="16134" max="16134" width="9.5703125" customWidth="1"/>
    <col min="16135" max="16135" width="10.140625" customWidth="1"/>
    <col min="16136" max="16137" width="11.42578125" bestFit="1" customWidth="1"/>
  </cols>
  <sheetData>
    <row r="1" spans="1:12" x14ac:dyDescent="0.25">
      <c r="A1" s="188"/>
      <c r="B1" s="189"/>
      <c r="C1" s="189"/>
      <c r="D1" s="189"/>
      <c r="E1" s="189"/>
      <c r="F1" s="189"/>
      <c r="G1" s="189"/>
      <c r="H1" s="189"/>
      <c r="I1" s="189"/>
    </row>
    <row r="2" spans="1:12" x14ac:dyDescent="0.25">
      <c r="A2" s="190" t="s">
        <v>0</v>
      </c>
      <c r="B2" s="190"/>
      <c r="C2" s="190"/>
      <c r="D2" s="190"/>
      <c r="E2" s="190"/>
      <c r="F2" s="190"/>
      <c r="G2" s="190"/>
      <c r="H2" s="190"/>
      <c r="I2" s="190"/>
    </row>
    <row r="3" spans="1:12" x14ac:dyDescent="0.25">
      <c r="A3" s="190" t="s">
        <v>151</v>
      </c>
      <c r="B3" s="191"/>
      <c r="C3" s="191"/>
      <c r="D3" s="191"/>
      <c r="E3" s="191"/>
      <c r="F3" s="191"/>
      <c r="G3" s="191"/>
      <c r="H3" s="191"/>
      <c r="I3" s="191"/>
    </row>
    <row r="5" spans="1:12" ht="30" x14ac:dyDescent="0.25">
      <c r="A5" s="192" t="s">
        <v>1</v>
      </c>
      <c r="B5" s="194" t="s">
        <v>2</v>
      </c>
      <c r="C5" s="193" t="s">
        <v>3</v>
      </c>
      <c r="D5" s="193" t="s">
        <v>4</v>
      </c>
      <c r="E5" s="193" t="s">
        <v>120</v>
      </c>
      <c r="F5" s="193" t="s">
        <v>121</v>
      </c>
      <c r="G5" s="1" t="s">
        <v>5</v>
      </c>
      <c r="H5" s="1" t="s">
        <v>5</v>
      </c>
      <c r="I5" s="2" t="s">
        <v>5</v>
      </c>
    </row>
    <row r="6" spans="1:12" ht="35.25" thickBot="1" x14ac:dyDescent="0.3">
      <c r="A6" s="193"/>
      <c r="B6" s="195"/>
      <c r="C6" s="196"/>
      <c r="D6" s="196"/>
      <c r="E6" s="196"/>
      <c r="F6" s="196"/>
      <c r="G6" s="3" t="s">
        <v>147</v>
      </c>
      <c r="H6" s="3" t="s">
        <v>139</v>
      </c>
      <c r="I6" s="4" t="s">
        <v>135</v>
      </c>
    </row>
    <row r="7" spans="1:12" x14ac:dyDescent="0.25">
      <c r="A7" s="185">
        <v>1</v>
      </c>
      <c r="B7" s="5" t="s">
        <v>6</v>
      </c>
      <c r="C7" s="6">
        <v>728</v>
      </c>
      <c r="D7" s="102">
        <v>494</v>
      </c>
      <c r="E7" s="38">
        <v>500</v>
      </c>
      <c r="F7" s="8">
        <v>486</v>
      </c>
      <c r="G7" s="9">
        <f>F7/E7*100</f>
        <v>97.2</v>
      </c>
      <c r="H7" s="10">
        <f>F7/D7*100</f>
        <v>98.380566801619423</v>
      </c>
      <c r="I7" s="11">
        <f>F7/C7*100</f>
        <v>66.758241758241752</v>
      </c>
      <c r="J7" t="s">
        <v>123</v>
      </c>
      <c r="L7">
        <v>494</v>
      </c>
    </row>
    <row r="8" spans="1:12" x14ac:dyDescent="0.25">
      <c r="A8" s="186"/>
      <c r="B8" s="12" t="s">
        <v>7</v>
      </c>
      <c r="C8" s="13">
        <v>6</v>
      </c>
      <c r="D8" s="13">
        <v>3</v>
      </c>
      <c r="E8" s="13">
        <v>3</v>
      </c>
      <c r="F8" s="13">
        <v>3</v>
      </c>
      <c r="G8" s="15">
        <f>F8/E8*100</f>
        <v>100</v>
      </c>
      <c r="H8" s="16">
        <f t="shared" ref="H8:H78" si="0">F8/D8*100</f>
        <v>100</v>
      </c>
      <c r="I8" s="17">
        <f t="shared" ref="I8:I78" si="1">F8/C8*100</f>
        <v>50</v>
      </c>
    </row>
    <row r="9" spans="1:12" x14ac:dyDescent="0.25">
      <c r="A9" s="186"/>
      <c r="B9" s="18" t="s">
        <v>8</v>
      </c>
      <c r="C9" s="19">
        <v>1</v>
      </c>
      <c r="D9" s="151">
        <v>0</v>
      </c>
      <c r="E9" s="19">
        <v>0</v>
      </c>
      <c r="F9" s="19">
        <v>0</v>
      </c>
      <c r="G9" s="15" t="e">
        <f>F9/E9*100</f>
        <v>#DIV/0!</v>
      </c>
      <c r="H9" s="16" t="e">
        <f>F9/D9*100</f>
        <v>#DIV/0!</v>
      </c>
      <c r="I9" s="17">
        <f>F9/C9*100</f>
        <v>0</v>
      </c>
    </row>
    <row r="10" spans="1:12" ht="15.75" thickBot="1" x14ac:dyDescent="0.3">
      <c r="A10" s="187"/>
      <c r="B10" s="20" t="s">
        <v>9</v>
      </c>
      <c r="C10" s="21">
        <v>38</v>
      </c>
      <c r="D10" s="21">
        <v>-9</v>
      </c>
      <c r="E10" s="21">
        <v>3</v>
      </c>
      <c r="F10" s="21">
        <v>-11</v>
      </c>
      <c r="G10" s="23">
        <f t="shared" ref="G10:G79" si="2">F10/E10*100</f>
        <v>-366.66666666666663</v>
      </c>
      <c r="H10" s="24">
        <f t="shared" si="0"/>
        <v>122.22222222222223</v>
      </c>
      <c r="I10" s="25">
        <f t="shared" si="1"/>
        <v>-28.947368421052634</v>
      </c>
    </row>
    <row r="11" spans="1:12" x14ac:dyDescent="0.25">
      <c r="A11" s="185">
        <v>2</v>
      </c>
      <c r="B11" s="26" t="s">
        <v>10</v>
      </c>
      <c r="C11" s="6">
        <v>411</v>
      </c>
      <c r="D11" s="6">
        <v>295</v>
      </c>
      <c r="E11" s="6">
        <v>295</v>
      </c>
      <c r="F11" s="6">
        <v>286</v>
      </c>
      <c r="G11" s="9">
        <f t="shared" si="2"/>
        <v>96.949152542372886</v>
      </c>
      <c r="H11" s="10">
        <f t="shared" si="0"/>
        <v>96.949152542372886</v>
      </c>
      <c r="I11" s="11">
        <f t="shared" si="1"/>
        <v>69.586374695863753</v>
      </c>
    </row>
    <row r="12" spans="1:12" x14ac:dyDescent="0.25">
      <c r="A12" s="186"/>
      <c r="B12" s="12" t="s">
        <v>11</v>
      </c>
      <c r="C12" s="13">
        <v>432</v>
      </c>
      <c r="D12" s="13">
        <v>283</v>
      </c>
      <c r="E12" s="13">
        <v>283</v>
      </c>
      <c r="F12" s="13">
        <v>274</v>
      </c>
      <c r="G12" s="15">
        <f t="shared" si="2"/>
        <v>96.81978798586573</v>
      </c>
      <c r="H12" s="16">
        <f t="shared" si="0"/>
        <v>96.81978798586573</v>
      </c>
      <c r="I12" s="17">
        <f t="shared" si="1"/>
        <v>63.425925925925931</v>
      </c>
    </row>
    <row r="13" spans="1:12" x14ac:dyDescent="0.25">
      <c r="A13" s="186"/>
      <c r="B13" s="12" t="s">
        <v>12</v>
      </c>
      <c r="C13" s="13">
        <v>20</v>
      </c>
      <c r="D13" s="13">
        <v>8</v>
      </c>
      <c r="E13" s="13">
        <v>8</v>
      </c>
      <c r="F13" s="13">
        <v>9</v>
      </c>
      <c r="G13" s="15">
        <f t="shared" si="2"/>
        <v>112.5</v>
      </c>
      <c r="H13" s="16">
        <f t="shared" si="0"/>
        <v>112.5</v>
      </c>
      <c r="I13" s="17">
        <f t="shared" si="1"/>
        <v>45</v>
      </c>
    </row>
    <row r="14" spans="1:12" x14ac:dyDescent="0.25">
      <c r="A14" s="186"/>
      <c r="B14" s="12" t="s">
        <v>13</v>
      </c>
      <c r="C14" s="13">
        <v>8</v>
      </c>
      <c r="D14" s="13">
        <v>2</v>
      </c>
      <c r="E14" s="13">
        <v>7</v>
      </c>
      <c r="F14" s="13">
        <v>1</v>
      </c>
      <c r="G14" s="15">
        <f t="shared" si="2"/>
        <v>14.285714285714285</v>
      </c>
      <c r="H14" s="16">
        <f t="shared" si="0"/>
        <v>50</v>
      </c>
      <c r="I14" s="17">
        <f t="shared" si="1"/>
        <v>12.5</v>
      </c>
    </row>
    <row r="15" spans="1:12" x14ac:dyDescent="0.25">
      <c r="A15" s="186"/>
      <c r="B15" s="27" t="s">
        <v>14</v>
      </c>
      <c r="C15" s="28">
        <f>C12+C14</f>
        <v>440</v>
      </c>
      <c r="D15" s="28">
        <f>D12+D14</f>
        <v>285</v>
      </c>
      <c r="E15" s="28">
        <f>E12+E14</f>
        <v>290</v>
      </c>
      <c r="F15" s="28">
        <f>F12+F14</f>
        <v>275</v>
      </c>
      <c r="G15" s="15">
        <f t="shared" si="2"/>
        <v>94.827586206896555</v>
      </c>
      <c r="H15" s="16">
        <f t="shared" si="0"/>
        <v>96.491228070175438</v>
      </c>
      <c r="I15" s="17">
        <f t="shared" si="1"/>
        <v>62.5</v>
      </c>
    </row>
    <row r="16" spans="1:12" x14ac:dyDescent="0.25">
      <c r="A16" s="186"/>
      <c r="B16" s="29" t="s">
        <v>15</v>
      </c>
      <c r="C16" s="30">
        <f>C14/C15</f>
        <v>1.8181818181818181E-2</v>
      </c>
      <c r="D16" s="30">
        <f>D14/D15</f>
        <v>7.0175438596491229E-3</v>
      </c>
      <c r="E16" s="30">
        <f>E14/E15</f>
        <v>2.4137931034482758E-2</v>
      </c>
      <c r="F16" s="31">
        <f>F14/F15</f>
        <v>3.6363636363636364E-3</v>
      </c>
      <c r="G16" s="15">
        <f t="shared" si="2"/>
        <v>15.064935064935064</v>
      </c>
      <c r="H16" s="16">
        <f t="shared" si="0"/>
        <v>51.81818181818182</v>
      </c>
      <c r="I16" s="17">
        <f t="shared" si="1"/>
        <v>20</v>
      </c>
    </row>
    <row r="17" spans="1:9" ht="15.75" thickBot="1" x14ac:dyDescent="0.3">
      <c r="A17" s="187"/>
      <c r="B17" s="32" t="s">
        <v>16</v>
      </c>
      <c r="C17" s="33">
        <f>C13/C15</f>
        <v>4.5454545454545456E-2</v>
      </c>
      <c r="D17" s="33">
        <f>D13/D15</f>
        <v>2.8070175438596492E-2</v>
      </c>
      <c r="E17" s="33">
        <f>E13/E15</f>
        <v>2.7586206896551724E-2</v>
      </c>
      <c r="F17" s="34">
        <f>F13/F15</f>
        <v>3.272727272727273E-2</v>
      </c>
      <c r="G17" s="23">
        <f t="shared" si="2"/>
        <v>118.63636363636365</v>
      </c>
      <c r="H17" s="24">
        <f t="shared" si="0"/>
        <v>116.59090909090909</v>
      </c>
      <c r="I17" s="25">
        <f t="shared" si="1"/>
        <v>72.000000000000014</v>
      </c>
    </row>
    <row r="18" spans="1:9" x14ac:dyDescent="0.25">
      <c r="A18" s="185">
        <v>3</v>
      </c>
      <c r="B18" s="26" t="s">
        <v>17</v>
      </c>
      <c r="C18" s="6">
        <v>18500</v>
      </c>
      <c r="D18" s="102">
        <v>35146</v>
      </c>
      <c r="E18" s="102">
        <v>43171.65</v>
      </c>
      <c r="F18" s="102">
        <v>43629.3</v>
      </c>
      <c r="G18" s="9">
        <f t="shared" si="2"/>
        <v>101.0600706713781</v>
      </c>
      <c r="H18" s="10">
        <f t="shared" si="0"/>
        <v>124.1373129232345</v>
      </c>
      <c r="I18" s="11">
        <f t="shared" si="1"/>
        <v>235.83405405405409</v>
      </c>
    </row>
    <row r="19" spans="1:9" ht="26.25" thickBot="1" x14ac:dyDescent="0.3">
      <c r="A19" s="187"/>
      <c r="B19" s="36" t="s">
        <v>18</v>
      </c>
      <c r="C19" s="37">
        <f>C18/C12/12*1000</f>
        <v>3568.6728395061727</v>
      </c>
      <c r="D19" s="37">
        <f t="shared" ref="D19:F19" si="3">D18/D12/12*1000</f>
        <v>10349.234393404005</v>
      </c>
      <c r="E19" s="37">
        <f t="shared" si="3"/>
        <v>12712.5</v>
      </c>
      <c r="F19" s="37">
        <f t="shared" si="3"/>
        <v>13269.251824817518</v>
      </c>
      <c r="G19" s="23">
        <f t="shared" si="2"/>
        <v>104.37956204379562</v>
      </c>
      <c r="H19" s="24">
        <f t="shared" si="0"/>
        <v>128.21481590246484</v>
      </c>
      <c r="I19" s="25">
        <f t="shared" si="1"/>
        <v>371.82595383704876</v>
      </c>
    </row>
    <row r="20" spans="1:9" x14ac:dyDescent="0.25">
      <c r="A20" s="185">
        <v>4</v>
      </c>
      <c r="B20" s="5" t="s">
        <v>19</v>
      </c>
      <c r="C20" s="6">
        <v>45300</v>
      </c>
      <c r="D20" s="103">
        <v>52195</v>
      </c>
      <c r="E20" s="103">
        <v>52828.9</v>
      </c>
      <c r="F20" s="103">
        <v>30480</v>
      </c>
      <c r="G20" s="9">
        <f t="shared" si="2"/>
        <v>57.695693077084698</v>
      </c>
      <c r="H20" s="10">
        <f t="shared" si="0"/>
        <v>58.396398122425516</v>
      </c>
      <c r="I20" s="11">
        <f t="shared" si="1"/>
        <v>67.284768211920536</v>
      </c>
    </row>
    <row r="21" spans="1:9" ht="15.75" thickBot="1" x14ac:dyDescent="0.3">
      <c r="A21" s="187"/>
      <c r="B21" s="39" t="s">
        <v>20</v>
      </c>
      <c r="C21" s="40">
        <f>C20/C7/12*1000</f>
        <v>5185.4395604395604</v>
      </c>
      <c r="D21" s="40">
        <f t="shared" ref="D21:F21" si="4">D20/D7/12*1000</f>
        <v>8804.8245614035077</v>
      </c>
      <c r="E21" s="40">
        <f t="shared" si="4"/>
        <v>8804.8166666666675</v>
      </c>
      <c r="F21" s="40">
        <f t="shared" si="4"/>
        <v>5226.3374485596714</v>
      </c>
      <c r="G21" s="23">
        <f t="shared" si="2"/>
        <v>59.357708927041877</v>
      </c>
      <c r="H21" s="24">
        <f t="shared" si="0"/>
        <v>59.357655704687687</v>
      </c>
      <c r="I21" s="41">
        <f t="shared" si="1"/>
        <v>100.7887062927534</v>
      </c>
    </row>
    <row r="22" spans="1:9" ht="26.25" x14ac:dyDescent="0.25">
      <c r="A22" s="185">
        <v>5</v>
      </c>
      <c r="B22" s="42" t="s">
        <v>21</v>
      </c>
      <c r="C22" s="6">
        <v>45</v>
      </c>
      <c r="D22" s="103">
        <v>11</v>
      </c>
      <c r="E22" s="103">
        <v>9</v>
      </c>
      <c r="F22" s="6">
        <v>9</v>
      </c>
      <c r="G22" s="9">
        <f t="shared" si="2"/>
        <v>100</v>
      </c>
      <c r="H22" s="10">
        <f t="shared" si="0"/>
        <v>81.818181818181827</v>
      </c>
      <c r="I22" s="43">
        <f t="shared" si="1"/>
        <v>20</v>
      </c>
    </row>
    <row r="23" spans="1:9" ht="27" thickBot="1" x14ac:dyDescent="0.3">
      <c r="A23" s="187"/>
      <c r="B23" s="44" t="s">
        <v>22</v>
      </c>
      <c r="C23" s="37">
        <f>C22/C7*100</f>
        <v>6.1813186813186816</v>
      </c>
      <c r="D23" s="37">
        <f>D22/D7*100</f>
        <v>2.2267206477732793</v>
      </c>
      <c r="E23" s="37">
        <f>E22/E7*100</f>
        <v>1.7999999999999998</v>
      </c>
      <c r="F23" s="45">
        <f>F22/F7*100</f>
        <v>1.8518518518518516</v>
      </c>
      <c r="G23" s="23">
        <f t="shared" si="2"/>
        <v>102.88065843621399</v>
      </c>
      <c r="H23" s="24">
        <f t="shared" si="0"/>
        <v>83.16498316498317</v>
      </c>
      <c r="I23" s="41">
        <f t="shared" si="1"/>
        <v>29.958847736625511</v>
      </c>
    </row>
    <row r="24" spans="1:9" ht="26.25" x14ac:dyDescent="0.25">
      <c r="A24" s="200">
        <v>6</v>
      </c>
      <c r="B24" s="101" t="s">
        <v>23</v>
      </c>
      <c r="C24" s="38"/>
      <c r="D24" s="7"/>
      <c r="E24" s="7"/>
      <c r="F24" s="38"/>
      <c r="G24" s="9"/>
      <c r="H24" s="10"/>
      <c r="I24" s="43"/>
    </row>
    <row r="25" spans="1:9" x14ac:dyDescent="0.25">
      <c r="A25" s="201"/>
      <c r="B25" s="48" t="s">
        <v>24</v>
      </c>
      <c r="C25" s="13"/>
      <c r="D25" s="14"/>
      <c r="E25" s="14"/>
      <c r="F25" s="49"/>
      <c r="G25" s="15" t="e">
        <f t="shared" si="2"/>
        <v>#DIV/0!</v>
      </c>
      <c r="H25" s="16" t="e">
        <f t="shared" si="0"/>
        <v>#DIV/0!</v>
      </c>
      <c r="I25" s="50" t="e">
        <f t="shared" si="1"/>
        <v>#DIV/0!</v>
      </c>
    </row>
    <row r="26" spans="1:9" x14ac:dyDescent="0.25">
      <c r="A26" s="201"/>
      <c r="B26" s="12" t="s">
        <v>25</v>
      </c>
      <c r="C26" s="13"/>
      <c r="D26" s="14"/>
      <c r="E26" s="14"/>
      <c r="F26" s="49"/>
      <c r="G26" s="15" t="e">
        <f t="shared" si="2"/>
        <v>#DIV/0!</v>
      </c>
      <c r="H26" s="16" t="e">
        <f t="shared" si="0"/>
        <v>#DIV/0!</v>
      </c>
      <c r="I26" s="50" t="e">
        <f t="shared" si="1"/>
        <v>#DIV/0!</v>
      </c>
    </row>
    <row r="27" spans="1:9" x14ac:dyDescent="0.25">
      <c r="A27" s="201"/>
      <c r="B27" s="12" t="s">
        <v>26</v>
      </c>
      <c r="C27" s="13"/>
      <c r="D27" s="14"/>
      <c r="E27" s="14"/>
      <c r="F27" s="13"/>
      <c r="G27" s="15" t="e">
        <f>F27/E27*100</f>
        <v>#DIV/0!</v>
      </c>
      <c r="H27" s="16" t="e">
        <f>F27/D27*100</f>
        <v>#DIV/0!</v>
      </c>
      <c r="I27" s="50" t="e">
        <f>F27/C27*100</f>
        <v>#DIV/0!</v>
      </c>
    </row>
    <row r="28" spans="1:9" x14ac:dyDescent="0.25">
      <c r="A28" s="201"/>
      <c r="B28" s="12" t="s">
        <v>27</v>
      </c>
      <c r="C28" s="13"/>
      <c r="D28" s="14"/>
      <c r="E28" s="14"/>
      <c r="F28" s="13"/>
      <c r="G28" s="15" t="e">
        <f t="shared" si="2"/>
        <v>#DIV/0!</v>
      </c>
      <c r="H28" s="16" t="e">
        <f t="shared" si="0"/>
        <v>#DIV/0!</v>
      </c>
      <c r="I28" s="50" t="e">
        <f t="shared" si="1"/>
        <v>#DIV/0!</v>
      </c>
    </row>
    <row r="29" spans="1:9" x14ac:dyDescent="0.25">
      <c r="A29" s="201"/>
      <c r="B29" s="12" t="s">
        <v>28</v>
      </c>
      <c r="C29" s="13"/>
      <c r="D29" s="14"/>
      <c r="E29" s="14"/>
      <c r="F29" s="49"/>
      <c r="G29" s="15" t="e">
        <f t="shared" si="2"/>
        <v>#DIV/0!</v>
      </c>
      <c r="H29" s="16" t="e">
        <f t="shared" si="0"/>
        <v>#DIV/0!</v>
      </c>
      <c r="I29" s="50" t="e">
        <f t="shared" si="1"/>
        <v>#DIV/0!</v>
      </c>
    </row>
    <row r="30" spans="1:9" x14ac:dyDescent="0.25">
      <c r="A30" s="201"/>
      <c r="B30" s="12" t="s">
        <v>29</v>
      </c>
      <c r="C30" s="13"/>
      <c r="D30" s="14"/>
      <c r="E30" s="14"/>
      <c r="F30" s="51"/>
      <c r="G30" s="15" t="e">
        <f t="shared" si="2"/>
        <v>#DIV/0!</v>
      </c>
      <c r="H30" s="16" t="e">
        <f t="shared" si="0"/>
        <v>#DIV/0!</v>
      </c>
      <c r="I30" s="50" t="e">
        <f t="shared" si="1"/>
        <v>#DIV/0!</v>
      </c>
    </row>
    <row r="31" spans="1:9" x14ac:dyDescent="0.25">
      <c r="A31" s="201"/>
      <c r="B31" s="52" t="s">
        <v>30</v>
      </c>
      <c r="C31" s="13"/>
      <c r="D31" s="14"/>
      <c r="E31" s="14"/>
      <c r="F31" s="13"/>
      <c r="G31" s="15" t="e">
        <f t="shared" si="2"/>
        <v>#DIV/0!</v>
      </c>
      <c r="H31" s="16" t="e">
        <f t="shared" si="0"/>
        <v>#DIV/0!</v>
      </c>
      <c r="I31" s="50" t="e">
        <f t="shared" si="1"/>
        <v>#DIV/0!</v>
      </c>
    </row>
    <row r="32" spans="1:9" x14ac:dyDescent="0.25">
      <c r="A32" s="201"/>
      <c r="B32" s="12" t="s">
        <v>31</v>
      </c>
      <c r="C32" s="13"/>
      <c r="D32" s="14"/>
      <c r="E32" s="14"/>
      <c r="F32" s="13"/>
      <c r="G32" s="15" t="e">
        <f>F32/E32*100</f>
        <v>#DIV/0!</v>
      </c>
      <c r="H32" s="16" t="e">
        <f>F32/D32*100</f>
        <v>#DIV/0!</v>
      </c>
      <c r="I32" s="50" t="e">
        <f>F32/C32*100</f>
        <v>#DIV/0!</v>
      </c>
    </row>
    <row r="33" spans="1:9" x14ac:dyDescent="0.25">
      <c r="A33" s="201"/>
      <c r="B33" s="12" t="s">
        <v>32</v>
      </c>
      <c r="C33" s="13"/>
      <c r="D33" s="14"/>
      <c r="E33" s="14"/>
      <c r="F33" s="13"/>
      <c r="G33" s="15" t="e">
        <f t="shared" si="2"/>
        <v>#DIV/0!</v>
      </c>
      <c r="H33" s="16" t="e">
        <f t="shared" si="0"/>
        <v>#DIV/0!</v>
      </c>
      <c r="I33" s="50" t="e">
        <f t="shared" si="1"/>
        <v>#DIV/0!</v>
      </c>
    </row>
    <row r="34" spans="1:9" x14ac:dyDescent="0.25">
      <c r="A34" s="201"/>
      <c r="B34" s="12" t="s">
        <v>33</v>
      </c>
      <c r="C34" s="13"/>
      <c r="D34" s="14"/>
      <c r="E34" s="14"/>
      <c r="F34" s="51"/>
      <c r="G34" s="15" t="e">
        <f t="shared" si="2"/>
        <v>#DIV/0!</v>
      </c>
      <c r="H34" s="16" t="e">
        <f t="shared" si="0"/>
        <v>#DIV/0!</v>
      </c>
      <c r="I34" s="50" t="e">
        <f t="shared" si="1"/>
        <v>#DIV/0!</v>
      </c>
    </row>
    <row r="35" spans="1:9" x14ac:dyDescent="0.25">
      <c r="A35" s="201"/>
      <c r="B35" s="53" t="s">
        <v>34</v>
      </c>
      <c r="C35" s="54">
        <f>SUM(C36:C47)</f>
        <v>0</v>
      </c>
      <c r="D35" s="54">
        <f>SUM(D36:D47)</f>
        <v>0</v>
      </c>
      <c r="E35" s="55">
        <f>SUM(E36:E47)</f>
        <v>0</v>
      </c>
      <c r="F35" s="55">
        <f>SUM(F36:F47)</f>
        <v>0</v>
      </c>
      <c r="G35" s="15" t="e">
        <f t="shared" si="2"/>
        <v>#DIV/0!</v>
      </c>
      <c r="H35" s="16" t="e">
        <f t="shared" si="0"/>
        <v>#DIV/0!</v>
      </c>
      <c r="I35" s="50" t="e">
        <f t="shared" si="1"/>
        <v>#DIV/0!</v>
      </c>
    </row>
    <row r="36" spans="1:9" x14ac:dyDescent="0.25">
      <c r="A36" s="201"/>
      <c r="B36" s="12" t="s">
        <v>35</v>
      </c>
      <c r="C36" s="13"/>
      <c r="D36" s="13"/>
      <c r="E36" s="13"/>
      <c r="F36" s="56"/>
      <c r="G36" s="15" t="e">
        <f t="shared" si="2"/>
        <v>#DIV/0!</v>
      </c>
      <c r="H36" s="16" t="e">
        <f t="shared" si="0"/>
        <v>#DIV/0!</v>
      </c>
      <c r="I36" s="50" t="e">
        <f t="shared" si="1"/>
        <v>#DIV/0!</v>
      </c>
    </row>
    <row r="37" spans="1:9" x14ac:dyDescent="0.25">
      <c r="A37" s="201"/>
      <c r="B37" s="12" t="s">
        <v>36</v>
      </c>
      <c r="C37" s="13"/>
      <c r="D37" s="13"/>
      <c r="E37" s="13"/>
      <c r="F37" s="49"/>
      <c r="G37" s="15" t="e">
        <f t="shared" si="2"/>
        <v>#DIV/0!</v>
      </c>
      <c r="H37" s="16" t="e">
        <f t="shared" si="0"/>
        <v>#DIV/0!</v>
      </c>
      <c r="I37" s="50" t="e">
        <f t="shared" si="1"/>
        <v>#DIV/0!</v>
      </c>
    </row>
    <row r="38" spans="1:9" x14ac:dyDescent="0.25">
      <c r="A38" s="201"/>
      <c r="B38" s="12" t="s">
        <v>37</v>
      </c>
      <c r="C38" s="13"/>
      <c r="D38" s="13"/>
      <c r="E38" s="13"/>
      <c r="F38" s="13"/>
      <c r="G38" s="15" t="e">
        <f t="shared" si="2"/>
        <v>#DIV/0!</v>
      </c>
      <c r="H38" s="16" t="e">
        <f t="shared" si="0"/>
        <v>#DIV/0!</v>
      </c>
      <c r="I38" s="50" t="e">
        <f t="shared" si="1"/>
        <v>#DIV/0!</v>
      </c>
    </row>
    <row r="39" spans="1:9" x14ac:dyDescent="0.25">
      <c r="A39" s="201"/>
      <c r="B39" s="12" t="s">
        <v>38</v>
      </c>
      <c r="C39" s="13"/>
      <c r="D39" s="13"/>
      <c r="E39" s="13"/>
      <c r="F39" s="13"/>
      <c r="G39" s="15" t="e">
        <f t="shared" si="2"/>
        <v>#DIV/0!</v>
      </c>
      <c r="H39" s="16" t="e">
        <f t="shared" si="0"/>
        <v>#DIV/0!</v>
      </c>
      <c r="I39" s="50" t="e">
        <f t="shared" si="1"/>
        <v>#DIV/0!</v>
      </c>
    </row>
    <row r="40" spans="1:9" x14ac:dyDescent="0.25">
      <c r="A40" s="201"/>
      <c r="B40" s="12" t="s">
        <v>39</v>
      </c>
      <c r="C40" s="13"/>
      <c r="D40" s="13"/>
      <c r="E40" s="13"/>
      <c r="F40" s="49"/>
      <c r="G40" s="15" t="e">
        <f t="shared" si="2"/>
        <v>#DIV/0!</v>
      </c>
      <c r="H40" s="16" t="e">
        <f t="shared" si="0"/>
        <v>#DIV/0!</v>
      </c>
      <c r="I40" s="50" t="e">
        <f t="shared" si="1"/>
        <v>#DIV/0!</v>
      </c>
    </row>
    <row r="41" spans="1:9" x14ac:dyDescent="0.25">
      <c r="A41" s="201"/>
      <c r="B41" s="12" t="s">
        <v>38</v>
      </c>
      <c r="C41" s="13"/>
      <c r="D41" s="13"/>
      <c r="E41" s="13"/>
      <c r="F41" s="13"/>
      <c r="G41" s="15"/>
      <c r="H41" s="16"/>
      <c r="I41" s="50"/>
    </row>
    <row r="42" spans="1:9" x14ac:dyDescent="0.25">
      <c r="A42" s="201"/>
      <c r="B42" s="12" t="s">
        <v>40</v>
      </c>
      <c r="C42" s="13"/>
      <c r="D42" s="13"/>
      <c r="E42" s="13"/>
      <c r="F42" s="13"/>
      <c r="G42" s="15" t="e">
        <f t="shared" si="2"/>
        <v>#DIV/0!</v>
      </c>
      <c r="H42" s="16" t="e">
        <f t="shared" si="0"/>
        <v>#DIV/0!</v>
      </c>
      <c r="I42" s="50" t="e">
        <f t="shared" si="1"/>
        <v>#DIV/0!</v>
      </c>
    </row>
    <row r="43" spans="1:9" x14ac:dyDescent="0.25">
      <c r="A43" s="201"/>
      <c r="B43" s="12" t="s">
        <v>41</v>
      </c>
      <c r="C43" s="13"/>
      <c r="D43" s="13"/>
      <c r="E43" s="13"/>
      <c r="F43" s="49"/>
      <c r="G43" s="15" t="e">
        <f>F43/E43*100</f>
        <v>#DIV/0!</v>
      </c>
      <c r="H43" s="16" t="e">
        <f>F43/D43*100</f>
        <v>#DIV/0!</v>
      </c>
      <c r="I43" s="50" t="e">
        <f>F43/C43*100</f>
        <v>#DIV/0!</v>
      </c>
    </row>
    <row r="44" spans="1:9" x14ac:dyDescent="0.25">
      <c r="A44" s="201"/>
      <c r="B44" s="12" t="s">
        <v>42</v>
      </c>
      <c r="C44" s="13"/>
      <c r="D44" s="13"/>
      <c r="E44" s="13"/>
      <c r="F44" s="13"/>
      <c r="G44" s="15" t="e">
        <f>F44/E44*100</f>
        <v>#DIV/0!</v>
      </c>
      <c r="H44" s="16" t="e">
        <f>F44/D44*100</f>
        <v>#DIV/0!</v>
      </c>
      <c r="I44" s="50" t="e">
        <f>F44/C44*100</f>
        <v>#DIV/0!</v>
      </c>
    </row>
    <row r="45" spans="1:9" x14ac:dyDescent="0.25">
      <c r="A45" s="201"/>
      <c r="B45" s="12" t="s">
        <v>43</v>
      </c>
      <c r="C45" s="13"/>
      <c r="D45" s="13"/>
      <c r="E45" s="13"/>
      <c r="F45" s="49"/>
      <c r="G45" s="15" t="e">
        <f>F45/E45*100</f>
        <v>#DIV/0!</v>
      </c>
      <c r="H45" s="16" t="e">
        <f>F45/D45*100</f>
        <v>#DIV/0!</v>
      </c>
      <c r="I45" s="50" t="e">
        <f>F45/C45*100</f>
        <v>#DIV/0!</v>
      </c>
    </row>
    <row r="46" spans="1:9" x14ac:dyDescent="0.25">
      <c r="A46" s="201"/>
      <c r="B46" s="12" t="s">
        <v>44</v>
      </c>
      <c r="C46" s="13"/>
      <c r="D46" s="13"/>
      <c r="E46" s="13"/>
      <c r="F46" s="13"/>
      <c r="G46" s="15" t="e">
        <f t="shared" si="2"/>
        <v>#DIV/0!</v>
      </c>
      <c r="H46" s="16" t="e">
        <f t="shared" si="0"/>
        <v>#DIV/0!</v>
      </c>
      <c r="I46" s="50" t="e">
        <f t="shared" si="1"/>
        <v>#DIV/0!</v>
      </c>
    </row>
    <row r="47" spans="1:9" x14ac:dyDescent="0.25">
      <c r="A47" s="201"/>
      <c r="B47" s="12" t="s">
        <v>45</v>
      </c>
      <c r="C47" s="13"/>
      <c r="D47" s="13"/>
      <c r="E47" s="13"/>
      <c r="F47" s="49"/>
      <c r="G47" s="15" t="e">
        <f t="shared" si="2"/>
        <v>#DIV/0!</v>
      </c>
      <c r="H47" s="16" t="e">
        <f t="shared" si="0"/>
        <v>#DIV/0!</v>
      </c>
      <c r="I47" s="50" t="e">
        <f t="shared" si="1"/>
        <v>#DIV/0!</v>
      </c>
    </row>
    <row r="48" spans="1:9" ht="26.25" x14ac:dyDescent="0.25">
      <c r="A48" s="201"/>
      <c r="B48" s="29" t="s">
        <v>46</v>
      </c>
      <c r="C48" s="54">
        <f>SUM(C49:C51)</f>
        <v>18405.8</v>
      </c>
      <c r="D48" s="54">
        <f>SUM(D49:D51)</f>
        <v>30102.144999999997</v>
      </c>
      <c r="E48" s="54">
        <f>SUM(E49:E51)</f>
        <v>30624</v>
      </c>
      <c r="F48" s="54">
        <f>SUM(F49:F51)</f>
        <v>29600.87</v>
      </c>
      <c r="G48" s="15">
        <f t="shared" si="2"/>
        <v>96.659058254963426</v>
      </c>
      <c r="H48" s="16">
        <f t="shared" si="0"/>
        <v>98.33475322107445</v>
      </c>
      <c r="I48" s="50">
        <f t="shared" si="1"/>
        <v>160.82359908289777</v>
      </c>
    </row>
    <row r="49" spans="1:9" x14ac:dyDescent="0.25">
      <c r="A49" s="201"/>
      <c r="B49" s="12" t="s">
        <v>122</v>
      </c>
      <c r="C49" s="13">
        <v>1761.8</v>
      </c>
      <c r="D49" s="13">
        <v>2169</v>
      </c>
      <c r="E49" s="13">
        <v>2768</v>
      </c>
      <c r="F49" s="119">
        <v>1716.2</v>
      </c>
      <c r="G49" s="15">
        <f t="shared" si="2"/>
        <v>62.00144508670521</v>
      </c>
      <c r="H49" s="16">
        <f t="shared" si="0"/>
        <v>79.124020285846015</v>
      </c>
      <c r="I49" s="50">
        <f t="shared" si="1"/>
        <v>97.411737995232144</v>
      </c>
    </row>
    <row r="50" spans="1:9" x14ac:dyDescent="0.25">
      <c r="A50" s="201"/>
      <c r="B50" s="12" t="s">
        <v>47</v>
      </c>
      <c r="C50" s="13">
        <v>0</v>
      </c>
      <c r="D50" s="13">
        <v>77.475000000000009</v>
      </c>
      <c r="E50" s="13">
        <v>0</v>
      </c>
      <c r="F50" s="119">
        <v>0</v>
      </c>
      <c r="G50" s="15" t="e">
        <f t="shared" si="2"/>
        <v>#DIV/0!</v>
      </c>
      <c r="H50" s="16">
        <f t="shared" si="0"/>
        <v>0</v>
      </c>
      <c r="I50" s="50" t="e">
        <f t="shared" si="1"/>
        <v>#DIV/0!</v>
      </c>
    </row>
    <row r="51" spans="1:9" x14ac:dyDescent="0.25">
      <c r="A51" s="201"/>
      <c r="B51" s="12" t="s">
        <v>48</v>
      </c>
      <c r="C51" s="13">
        <v>16644</v>
      </c>
      <c r="D51" s="13">
        <v>27855.67</v>
      </c>
      <c r="E51" s="13">
        <v>27856</v>
      </c>
      <c r="F51" s="119">
        <v>27884.67</v>
      </c>
      <c r="G51" s="15">
        <f t="shared" si="2"/>
        <v>100.10292217116599</v>
      </c>
      <c r="H51" s="16">
        <f t="shared" si="0"/>
        <v>100.104108068483</v>
      </c>
      <c r="I51" s="50">
        <f t="shared" si="1"/>
        <v>167.53586878154289</v>
      </c>
    </row>
    <row r="52" spans="1:9" x14ac:dyDescent="0.25">
      <c r="A52" s="201"/>
      <c r="B52" s="57" t="s">
        <v>49</v>
      </c>
      <c r="C52" s="54">
        <f>C48+C35</f>
        <v>18405.8</v>
      </c>
      <c r="D52" s="54">
        <f>D48+D35</f>
        <v>30102.144999999997</v>
      </c>
      <c r="E52" s="54">
        <f>E48+E35</f>
        <v>30624</v>
      </c>
      <c r="F52" s="58">
        <f>F48+F35</f>
        <v>29600.87</v>
      </c>
      <c r="G52" s="15">
        <f t="shared" si="2"/>
        <v>96.659058254963426</v>
      </c>
      <c r="H52" s="16">
        <f t="shared" si="0"/>
        <v>98.33475322107445</v>
      </c>
      <c r="I52" s="50">
        <f t="shared" si="1"/>
        <v>160.82359908289777</v>
      </c>
    </row>
    <row r="53" spans="1:9" x14ac:dyDescent="0.25">
      <c r="A53" s="201"/>
      <c r="B53" s="53" t="s">
        <v>20</v>
      </c>
      <c r="C53" s="59">
        <f>C52/C7/12*1000</f>
        <v>2106.8910256410259</v>
      </c>
      <c r="D53" s="59">
        <f t="shared" ref="D53:F53" si="5">D52/D7/12*1000</f>
        <v>5077.9596828609974</v>
      </c>
      <c r="E53" s="59">
        <f t="shared" si="5"/>
        <v>5104</v>
      </c>
      <c r="F53" s="59">
        <f t="shared" si="5"/>
        <v>5075.5949931412897</v>
      </c>
      <c r="G53" s="15">
        <f t="shared" si="2"/>
        <v>99.443475570950028</v>
      </c>
      <c r="H53" s="16">
        <f t="shared" si="0"/>
        <v>99.953432286441952</v>
      </c>
      <c r="I53" s="50">
        <f t="shared" si="1"/>
        <v>240.90448586903204</v>
      </c>
    </row>
    <row r="54" spans="1:9" x14ac:dyDescent="0.25">
      <c r="A54" s="201"/>
      <c r="B54" s="18" t="s">
        <v>50</v>
      </c>
      <c r="C54" s="60"/>
      <c r="D54" s="60">
        <v>10980.599999999999</v>
      </c>
      <c r="E54" s="60">
        <v>11000</v>
      </c>
      <c r="F54" s="61">
        <v>10717.5</v>
      </c>
      <c r="G54" s="15">
        <f>F54/E54*100</f>
        <v>97.431818181818187</v>
      </c>
      <c r="H54" s="16">
        <f>F54/D54*100</f>
        <v>97.603956067974437</v>
      </c>
      <c r="I54" s="50" t="e">
        <f>F54/C54*100</f>
        <v>#DIV/0!</v>
      </c>
    </row>
    <row r="55" spans="1:9" ht="15.75" thickBot="1" x14ac:dyDescent="0.3">
      <c r="A55" s="202"/>
      <c r="B55" s="62" t="s">
        <v>51</v>
      </c>
      <c r="C55" s="63"/>
      <c r="D55" s="63">
        <v>11396.545</v>
      </c>
      <c r="E55" s="63">
        <v>11400</v>
      </c>
      <c r="F55" s="64">
        <v>10207.799999999999</v>
      </c>
      <c r="G55" s="23">
        <f>F55/E55*100</f>
        <v>89.542105263157893</v>
      </c>
      <c r="H55" s="24">
        <f>F55/D55*100</f>
        <v>89.569251031781988</v>
      </c>
      <c r="I55" s="41" t="e">
        <f>F55/C55*100</f>
        <v>#DIV/0!</v>
      </c>
    </row>
    <row r="56" spans="1:9" ht="26.25" x14ac:dyDescent="0.25">
      <c r="A56" s="185">
        <v>7</v>
      </c>
      <c r="B56" s="65" t="s">
        <v>52</v>
      </c>
      <c r="C56" s="66">
        <f>C52/C57</f>
        <v>55.439156626506019</v>
      </c>
      <c r="D56" s="66">
        <f>D52/D57</f>
        <v>120.40857999999999</v>
      </c>
      <c r="E56" s="66">
        <f>E52/E57</f>
        <v>122.496</v>
      </c>
      <c r="F56" s="67">
        <f>F52/F57</f>
        <v>118.40348</v>
      </c>
      <c r="G56" s="9">
        <f t="shared" si="2"/>
        <v>96.659058254963441</v>
      </c>
      <c r="H56" s="10">
        <f t="shared" si="0"/>
        <v>98.33475322107445</v>
      </c>
      <c r="I56" s="43">
        <f t="shared" si="1"/>
        <v>213.57373958208831</v>
      </c>
    </row>
    <row r="57" spans="1:9" ht="27" thickBot="1" x14ac:dyDescent="0.3">
      <c r="A57" s="187"/>
      <c r="B57" s="68" t="s">
        <v>53</v>
      </c>
      <c r="C57" s="21">
        <v>332</v>
      </c>
      <c r="D57" s="21">
        <v>250</v>
      </c>
      <c r="E57" s="21">
        <v>250</v>
      </c>
      <c r="F57" s="21">
        <v>250</v>
      </c>
      <c r="G57" s="23">
        <f t="shared" si="2"/>
        <v>100</v>
      </c>
      <c r="H57" s="24">
        <f t="shared" si="0"/>
        <v>100</v>
      </c>
      <c r="I57" s="41">
        <f t="shared" si="1"/>
        <v>75.301204819277118</v>
      </c>
    </row>
    <row r="58" spans="1:9" x14ac:dyDescent="0.25">
      <c r="A58" s="185">
        <v>8</v>
      </c>
      <c r="B58" s="69" t="s">
        <v>54</v>
      </c>
      <c r="C58" s="6">
        <v>4722</v>
      </c>
      <c r="D58" s="6">
        <v>24700</v>
      </c>
      <c r="E58" s="6">
        <v>24700</v>
      </c>
      <c r="F58" s="6">
        <v>18000</v>
      </c>
      <c r="G58" s="9">
        <f t="shared" si="2"/>
        <v>72.874493927125499</v>
      </c>
      <c r="H58" s="10">
        <f t="shared" si="0"/>
        <v>72.874493927125499</v>
      </c>
      <c r="I58" s="43">
        <f t="shared" si="1"/>
        <v>381.19440914866584</v>
      </c>
    </row>
    <row r="59" spans="1:9" ht="15.75" thickBot="1" x14ac:dyDescent="0.3">
      <c r="A59" s="187"/>
      <c r="B59" s="39" t="s">
        <v>20</v>
      </c>
      <c r="C59" s="37">
        <f>C58/C7/12*1000</f>
        <v>540.52197802197804</v>
      </c>
      <c r="D59" s="37">
        <f t="shared" ref="D59:F59" si="6">D58/D7/12*1000</f>
        <v>4166.666666666667</v>
      </c>
      <c r="E59" s="37">
        <f t="shared" si="6"/>
        <v>4116.6666666666661</v>
      </c>
      <c r="F59" s="37">
        <f t="shared" si="6"/>
        <v>3086.4197530864199</v>
      </c>
      <c r="G59" s="23">
        <f t="shared" si="2"/>
        <v>74.973759184285512</v>
      </c>
      <c r="H59" s="24">
        <f t="shared" si="0"/>
        <v>74.074074074074076</v>
      </c>
      <c r="I59" s="41">
        <f t="shared" si="1"/>
        <v>571.00726308689036</v>
      </c>
    </row>
    <row r="60" spans="1:9" x14ac:dyDescent="0.25">
      <c r="A60" s="185">
        <v>9</v>
      </c>
      <c r="B60" s="70" t="s">
        <v>55</v>
      </c>
      <c r="C60" s="47">
        <f>C62+C70+C71+C72+C73+C76+C77+C78+C79+C80+C81+C82</f>
        <v>341.5</v>
      </c>
      <c r="D60" s="47">
        <f>D62+D70+D71+D72+D73+D76+D77+D78+D79+D80+D81+D82</f>
        <v>6260.8</v>
      </c>
      <c r="E60" s="47">
        <f>E62+E70+E71+E72+E73+E76+E77+E78+E79+E80+E81+E82</f>
        <v>7057.5</v>
      </c>
      <c r="F60" s="71">
        <f>F62+F70+F71+F72+F73+F76+F77+F78+F79+F80+F81+F82</f>
        <v>7273.9930000000004</v>
      </c>
      <c r="G60" s="9">
        <f t="shared" si="2"/>
        <v>103.06755933404182</v>
      </c>
      <c r="H60" s="10">
        <f t="shared" si="0"/>
        <v>116.18312356248404</v>
      </c>
      <c r="I60" s="43">
        <f t="shared" si="1"/>
        <v>2130.012591508053</v>
      </c>
    </row>
    <row r="61" spans="1:9" x14ac:dyDescent="0.25">
      <c r="A61" s="186"/>
      <c r="B61" s="53" t="s">
        <v>20</v>
      </c>
      <c r="C61" s="59">
        <f>C60/C7*1000/12</f>
        <v>39.091117216117219</v>
      </c>
      <c r="D61" s="59">
        <f t="shared" ref="D61:F61" si="7">D60/D7*1000/12</f>
        <v>1056.140350877193</v>
      </c>
      <c r="E61" s="59">
        <f t="shared" si="7"/>
        <v>1176.25</v>
      </c>
      <c r="F61" s="59">
        <f t="shared" si="7"/>
        <v>1247.2553155006858</v>
      </c>
      <c r="G61" s="15">
        <f t="shared" si="2"/>
        <v>106.03658367699774</v>
      </c>
      <c r="H61" s="16">
        <f t="shared" si="0"/>
        <v>118.09560296268953</v>
      </c>
      <c r="I61" s="50">
        <f t="shared" si="1"/>
        <v>3190.6361453042432</v>
      </c>
    </row>
    <row r="62" spans="1:9" x14ac:dyDescent="0.25">
      <c r="A62" s="186"/>
      <c r="B62" s="53" t="s">
        <v>56</v>
      </c>
      <c r="C62" s="54">
        <f>SUM(C63:C69)</f>
        <v>0</v>
      </c>
      <c r="D62" s="54">
        <f>SUM(D63:D69)</f>
        <v>0</v>
      </c>
      <c r="E62" s="54">
        <f>SUM(E63:E69)</f>
        <v>0</v>
      </c>
      <c r="F62" s="54">
        <f>SUM(F63:F69)</f>
        <v>0</v>
      </c>
      <c r="G62" s="15" t="e">
        <f t="shared" si="2"/>
        <v>#DIV/0!</v>
      </c>
      <c r="H62" s="16" t="e">
        <f t="shared" si="0"/>
        <v>#DIV/0!</v>
      </c>
      <c r="I62" s="50" t="e">
        <f t="shared" si="1"/>
        <v>#DIV/0!</v>
      </c>
    </row>
    <row r="63" spans="1:9" x14ac:dyDescent="0.25">
      <c r="A63" s="186"/>
      <c r="B63" s="12" t="s">
        <v>57</v>
      </c>
      <c r="C63" s="13"/>
      <c r="D63" s="13"/>
      <c r="E63" s="13"/>
      <c r="F63" s="13"/>
      <c r="G63" s="15" t="e">
        <f t="shared" si="2"/>
        <v>#DIV/0!</v>
      </c>
      <c r="H63" s="16" t="e">
        <f t="shared" si="0"/>
        <v>#DIV/0!</v>
      </c>
      <c r="I63" s="50" t="e">
        <f t="shared" si="1"/>
        <v>#DIV/0!</v>
      </c>
    </row>
    <row r="64" spans="1:9" x14ac:dyDescent="0.25">
      <c r="A64" s="186"/>
      <c r="B64" s="12" t="s">
        <v>58</v>
      </c>
      <c r="C64" s="13"/>
      <c r="D64" s="13"/>
      <c r="E64" s="13"/>
      <c r="F64" s="13"/>
      <c r="G64" s="15" t="e">
        <f t="shared" si="2"/>
        <v>#DIV/0!</v>
      </c>
      <c r="H64" s="16" t="e">
        <f t="shared" si="0"/>
        <v>#DIV/0!</v>
      </c>
      <c r="I64" s="50" t="e">
        <f t="shared" si="1"/>
        <v>#DIV/0!</v>
      </c>
    </row>
    <row r="65" spans="1:9" x14ac:dyDescent="0.25">
      <c r="A65" s="186"/>
      <c r="B65" s="12" t="s">
        <v>59</v>
      </c>
      <c r="C65" s="13"/>
      <c r="D65" s="13"/>
      <c r="E65" s="13"/>
      <c r="F65" s="13"/>
      <c r="G65" s="15" t="e">
        <f t="shared" si="2"/>
        <v>#DIV/0!</v>
      </c>
      <c r="H65" s="16" t="e">
        <f t="shared" si="0"/>
        <v>#DIV/0!</v>
      </c>
      <c r="I65" s="50" t="e">
        <f t="shared" si="1"/>
        <v>#DIV/0!</v>
      </c>
    </row>
    <row r="66" spans="1:9" x14ac:dyDescent="0.25">
      <c r="A66" s="186"/>
      <c r="B66" s="12" t="s">
        <v>60</v>
      </c>
      <c r="C66" s="13"/>
      <c r="D66" s="13"/>
      <c r="E66" s="13"/>
      <c r="F66" s="13"/>
      <c r="G66" s="15" t="e">
        <f t="shared" si="2"/>
        <v>#DIV/0!</v>
      </c>
      <c r="H66" s="16" t="e">
        <f t="shared" si="0"/>
        <v>#DIV/0!</v>
      </c>
      <c r="I66" s="50" t="e">
        <f t="shared" si="1"/>
        <v>#DIV/0!</v>
      </c>
    </row>
    <row r="67" spans="1:9" x14ac:dyDescent="0.25">
      <c r="A67" s="186"/>
      <c r="B67" s="12" t="s">
        <v>61</v>
      </c>
      <c r="C67" s="13"/>
      <c r="D67" s="13"/>
      <c r="E67" s="13"/>
      <c r="F67" s="13"/>
      <c r="G67" s="15" t="e">
        <f t="shared" si="2"/>
        <v>#DIV/0!</v>
      </c>
      <c r="H67" s="16" t="e">
        <f t="shared" si="0"/>
        <v>#DIV/0!</v>
      </c>
      <c r="I67" s="50" t="e">
        <f t="shared" si="1"/>
        <v>#DIV/0!</v>
      </c>
    </row>
    <row r="68" spans="1:9" x14ac:dyDescent="0.25">
      <c r="A68" s="186"/>
      <c r="B68" s="12" t="s">
        <v>62</v>
      </c>
      <c r="C68" s="13"/>
      <c r="D68" s="13"/>
      <c r="E68" s="13"/>
      <c r="F68" s="13"/>
      <c r="G68" s="15" t="e">
        <f t="shared" si="2"/>
        <v>#DIV/0!</v>
      </c>
      <c r="H68" s="16" t="e">
        <f t="shared" si="0"/>
        <v>#DIV/0!</v>
      </c>
      <c r="I68" s="50" t="e">
        <f t="shared" si="1"/>
        <v>#DIV/0!</v>
      </c>
    </row>
    <row r="69" spans="1:9" x14ac:dyDescent="0.25">
      <c r="A69" s="186"/>
      <c r="B69" s="12" t="s">
        <v>63</v>
      </c>
      <c r="C69" s="13"/>
      <c r="D69" s="13"/>
      <c r="E69" s="13"/>
      <c r="F69" s="13"/>
      <c r="G69" s="15" t="e">
        <f t="shared" si="2"/>
        <v>#DIV/0!</v>
      </c>
      <c r="H69" s="16" t="e">
        <f t="shared" si="0"/>
        <v>#DIV/0!</v>
      </c>
      <c r="I69" s="50" t="e">
        <f t="shared" si="1"/>
        <v>#DIV/0!</v>
      </c>
    </row>
    <row r="70" spans="1:9" x14ac:dyDescent="0.25">
      <c r="A70" s="186"/>
      <c r="B70" s="12" t="s">
        <v>64</v>
      </c>
      <c r="C70" s="13"/>
      <c r="D70" s="13"/>
      <c r="E70" s="13"/>
      <c r="F70" s="13"/>
      <c r="G70" s="15" t="e">
        <f t="shared" si="2"/>
        <v>#DIV/0!</v>
      </c>
      <c r="H70" s="16" t="e">
        <f t="shared" si="0"/>
        <v>#DIV/0!</v>
      </c>
      <c r="I70" s="50" t="e">
        <f t="shared" si="1"/>
        <v>#DIV/0!</v>
      </c>
    </row>
    <row r="71" spans="1:9" x14ac:dyDescent="0.25">
      <c r="A71" s="186"/>
      <c r="B71" s="12" t="s">
        <v>65</v>
      </c>
      <c r="C71" s="13">
        <v>35.5</v>
      </c>
      <c r="D71" s="72">
        <v>2150</v>
      </c>
      <c r="E71" s="72">
        <v>2520</v>
      </c>
      <c r="F71" s="72">
        <v>2520</v>
      </c>
      <c r="G71" s="15">
        <f t="shared" si="2"/>
        <v>100</v>
      </c>
      <c r="H71" s="16">
        <f t="shared" si="0"/>
        <v>117.2093023255814</v>
      </c>
      <c r="I71" s="50">
        <f t="shared" si="1"/>
        <v>7098.5915492957747</v>
      </c>
    </row>
    <row r="72" spans="1:9" x14ac:dyDescent="0.25">
      <c r="A72" s="186"/>
      <c r="B72" s="12" t="s">
        <v>66</v>
      </c>
      <c r="C72" s="13">
        <v>0</v>
      </c>
      <c r="D72" s="72">
        <v>529</v>
      </c>
      <c r="E72" s="72">
        <v>550</v>
      </c>
      <c r="F72" s="72">
        <v>550</v>
      </c>
      <c r="G72" s="15">
        <f t="shared" si="2"/>
        <v>100</v>
      </c>
      <c r="H72" s="16">
        <f t="shared" si="0"/>
        <v>103.96975425330812</v>
      </c>
      <c r="I72" s="50" t="e">
        <f t="shared" si="1"/>
        <v>#DIV/0!</v>
      </c>
    </row>
    <row r="73" spans="1:9" x14ac:dyDescent="0.25">
      <c r="A73" s="186"/>
      <c r="B73" s="53" t="s">
        <v>67</v>
      </c>
      <c r="C73" s="54">
        <f>C74+C75</f>
        <v>300</v>
      </c>
      <c r="D73" s="54">
        <f>D74+D75</f>
        <v>3445</v>
      </c>
      <c r="E73" s="54">
        <f>E74+E75</f>
        <v>3850</v>
      </c>
      <c r="F73" s="58">
        <f>F74+F75</f>
        <v>4028</v>
      </c>
      <c r="G73" s="15">
        <f t="shared" si="2"/>
        <v>104.62337662337661</v>
      </c>
      <c r="H73" s="16">
        <f t="shared" si="0"/>
        <v>116.92307692307693</v>
      </c>
      <c r="I73" s="50">
        <f t="shared" si="1"/>
        <v>1342.6666666666665</v>
      </c>
    </row>
    <row r="74" spans="1:9" x14ac:dyDescent="0.25">
      <c r="A74" s="186"/>
      <c r="B74" s="12" t="s">
        <v>68</v>
      </c>
      <c r="C74" s="13">
        <v>200</v>
      </c>
      <c r="D74" s="72">
        <v>2595</v>
      </c>
      <c r="E74" s="13">
        <v>3000</v>
      </c>
      <c r="F74" s="13">
        <v>3278</v>
      </c>
      <c r="G74" s="15">
        <f t="shared" si="2"/>
        <v>109.26666666666667</v>
      </c>
      <c r="H74" s="16">
        <f t="shared" si="0"/>
        <v>126.31984585741812</v>
      </c>
      <c r="I74" s="50">
        <f t="shared" si="1"/>
        <v>1639</v>
      </c>
    </row>
    <row r="75" spans="1:9" x14ac:dyDescent="0.25">
      <c r="A75" s="186"/>
      <c r="B75" s="12" t="s">
        <v>69</v>
      </c>
      <c r="C75" s="13">
        <v>100</v>
      </c>
      <c r="D75" s="72">
        <v>850</v>
      </c>
      <c r="E75" s="13">
        <v>850</v>
      </c>
      <c r="F75" s="13">
        <v>750</v>
      </c>
      <c r="G75" s="15">
        <f t="shared" si="2"/>
        <v>88.235294117647058</v>
      </c>
      <c r="H75" s="16">
        <f t="shared" si="0"/>
        <v>88.235294117647058</v>
      </c>
      <c r="I75" s="50">
        <f t="shared" si="1"/>
        <v>750</v>
      </c>
    </row>
    <row r="76" spans="1:9" x14ac:dyDescent="0.25">
      <c r="A76" s="186"/>
      <c r="B76" s="12" t="s">
        <v>70</v>
      </c>
      <c r="C76" s="13">
        <v>1</v>
      </c>
      <c r="D76" s="72">
        <v>5.5</v>
      </c>
      <c r="E76" s="13">
        <v>5.5</v>
      </c>
      <c r="F76" s="13">
        <v>5.96</v>
      </c>
      <c r="G76" s="15">
        <f t="shared" si="2"/>
        <v>108.36363636363637</v>
      </c>
      <c r="H76" s="16">
        <f t="shared" si="0"/>
        <v>108.36363636363637</v>
      </c>
      <c r="I76" s="50">
        <f t="shared" si="1"/>
        <v>596</v>
      </c>
    </row>
    <row r="77" spans="1:9" x14ac:dyDescent="0.25">
      <c r="A77" s="186"/>
      <c r="B77" s="12" t="s">
        <v>71</v>
      </c>
      <c r="C77" s="13"/>
      <c r="D77" s="13"/>
      <c r="E77" s="14"/>
      <c r="F77" s="13"/>
      <c r="G77" s="15" t="e">
        <f t="shared" si="2"/>
        <v>#DIV/0!</v>
      </c>
      <c r="H77" s="16" t="e">
        <f t="shared" si="0"/>
        <v>#DIV/0!</v>
      </c>
      <c r="I77" s="50" t="e">
        <f t="shared" si="1"/>
        <v>#DIV/0!</v>
      </c>
    </row>
    <row r="78" spans="1:9" x14ac:dyDescent="0.25">
      <c r="A78" s="186"/>
      <c r="B78" s="12" t="s">
        <v>72</v>
      </c>
      <c r="C78" s="13">
        <v>3</v>
      </c>
      <c r="D78" s="13">
        <v>131.30000000000001</v>
      </c>
      <c r="E78" s="13">
        <v>132</v>
      </c>
      <c r="F78" s="13">
        <v>170.03299999999999</v>
      </c>
      <c r="G78" s="15">
        <f t="shared" si="2"/>
        <v>128.81287878787876</v>
      </c>
      <c r="H78" s="16">
        <f t="shared" si="0"/>
        <v>129.4996191926885</v>
      </c>
      <c r="I78" s="50">
        <f t="shared" si="1"/>
        <v>5667.7666666666664</v>
      </c>
    </row>
    <row r="79" spans="1:9" x14ac:dyDescent="0.25">
      <c r="A79" s="186"/>
      <c r="B79" s="12" t="s">
        <v>73</v>
      </c>
      <c r="C79" s="13">
        <v>0</v>
      </c>
      <c r="D79" s="13">
        <v>0</v>
      </c>
      <c r="E79" s="13">
        <v>0</v>
      </c>
      <c r="F79" s="13">
        <v>0</v>
      </c>
      <c r="G79" s="15" t="e">
        <f t="shared" si="2"/>
        <v>#DIV/0!</v>
      </c>
      <c r="H79" s="16" t="e">
        <f t="shared" ref="H79:H123" si="8">F79/D79*100</f>
        <v>#DIV/0!</v>
      </c>
      <c r="I79" s="50" t="e">
        <f t="shared" ref="I79:I123" si="9">F79/C79*100</f>
        <v>#DIV/0!</v>
      </c>
    </row>
    <row r="80" spans="1:9" x14ac:dyDescent="0.25">
      <c r="A80" s="186"/>
      <c r="B80" s="12" t="s">
        <v>74</v>
      </c>
      <c r="C80" s="13"/>
      <c r="D80" s="13"/>
      <c r="E80" s="14"/>
      <c r="F80" s="13"/>
      <c r="G80" s="15" t="e">
        <f t="shared" ref="G80:G123" si="10">F80/E80*100</f>
        <v>#DIV/0!</v>
      </c>
      <c r="H80" s="16" t="e">
        <f t="shared" si="8"/>
        <v>#DIV/0!</v>
      </c>
      <c r="I80" s="50" t="e">
        <f t="shared" si="9"/>
        <v>#DIV/0!</v>
      </c>
    </row>
    <row r="81" spans="1:13" x14ac:dyDescent="0.25">
      <c r="A81" s="186"/>
      <c r="B81" s="12" t="s">
        <v>75</v>
      </c>
      <c r="C81" s="13"/>
      <c r="D81" s="13"/>
      <c r="E81" s="14"/>
      <c r="F81" s="13"/>
      <c r="G81" s="15" t="e">
        <f t="shared" si="10"/>
        <v>#DIV/0!</v>
      </c>
      <c r="H81" s="16" t="e">
        <f t="shared" si="8"/>
        <v>#DIV/0!</v>
      </c>
      <c r="I81" s="50" t="e">
        <f t="shared" si="9"/>
        <v>#DIV/0!</v>
      </c>
    </row>
    <row r="82" spans="1:13" ht="15.75" thickBot="1" x14ac:dyDescent="0.3">
      <c r="A82" s="187"/>
      <c r="B82" s="20" t="s">
        <v>76</v>
      </c>
      <c r="C82" s="21">
        <v>2</v>
      </c>
      <c r="D82" s="21"/>
      <c r="E82" s="21"/>
      <c r="F82" s="21"/>
      <c r="G82" s="23" t="e">
        <f t="shared" si="10"/>
        <v>#DIV/0!</v>
      </c>
      <c r="H82" s="24" t="e">
        <f t="shared" si="8"/>
        <v>#DIV/0!</v>
      </c>
      <c r="I82" s="41">
        <f t="shared" si="9"/>
        <v>0</v>
      </c>
    </row>
    <row r="83" spans="1:13" ht="26.25" x14ac:dyDescent="0.25">
      <c r="A83" s="197">
        <v>10</v>
      </c>
      <c r="B83" s="46" t="s">
        <v>77</v>
      </c>
      <c r="C83" s="47">
        <f>C84+C85</f>
        <v>554</v>
      </c>
      <c r="D83" s="47">
        <f>D84+D85</f>
        <v>6056</v>
      </c>
      <c r="E83" s="121">
        <f>E84+E85</f>
        <v>6080</v>
      </c>
      <c r="F83" s="73">
        <f>F84+F85</f>
        <v>2354.4</v>
      </c>
      <c r="G83" s="9">
        <f t="shared" si="10"/>
        <v>38.723684210526315</v>
      </c>
      <c r="H83" s="10">
        <f t="shared" si="8"/>
        <v>38.877146631439899</v>
      </c>
      <c r="I83" s="43">
        <f t="shared" si="9"/>
        <v>424.98194945848377</v>
      </c>
      <c r="J83" s="74"/>
    </row>
    <row r="84" spans="1:13" x14ac:dyDescent="0.25">
      <c r="A84" s="198"/>
      <c r="B84" s="12" t="s">
        <v>78</v>
      </c>
      <c r="C84" s="13"/>
      <c r="D84" s="104">
        <v>178</v>
      </c>
      <c r="E84" s="126">
        <v>200</v>
      </c>
      <c r="F84" s="122">
        <v>1325.4</v>
      </c>
      <c r="G84" s="15">
        <f t="shared" si="10"/>
        <v>662.7</v>
      </c>
      <c r="H84" s="16">
        <f t="shared" si="8"/>
        <v>744.60674157303379</v>
      </c>
      <c r="I84" s="50" t="e">
        <f t="shared" si="9"/>
        <v>#DIV/0!</v>
      </c>
      <c r="J84" s="74"/>
    </row>
    <row r="85" spans="1:13" x14ac:dyDescent="0.25">
      <c r="A85" s="198"/>
      <c r="B85" s="75" t="s">
        <v>79</v>
      </c>
      <c r="C85" s="13">
        <v>554</v>
      </c>
      <c r="D85" s="104">
        <v>5878</v>
      </c>
      <c r="E85" s="126">
        <v>5880</v>
      </c>
      <c r="F85" s="124">
        <v>1029</v>
      </c>
      <c r="G85" s="15">
        <f t="shared" si="10"/>
        <v>17.5</v>
      </c>
      <c r="H85" s="16">
        <f t="shared" si="8"/>
        <v>17.505954406260631</v>
      </c>
      <c r="I85" s="50">
        <f t="shared" si="9"/>
        <v>185.74007220216606</v>
      </c>
      <c r="J85" s="74"/>
    </row>
    <row r="86" spans="1:13" ht="27" thickBot="1" x14ac:dyDescent="0.3">
      <c r="A86" s="199"/>
      <c r="B86" s="68" t="s">
        <v>80</v>
      </c>
      <c r="C86" s="21">
        <v>0</v>
      </c>
      <c r="D86" s="105">
        <v>0</v>
      </c>
      <c r="E86" s="21">
        <v>176</v>
      </c>
      <c r="F86" s="21">
        <v>176</v>
      </c>
      <c r="G86" s="23">
        <f t="shared" si="10"/>
        <v>100</v>
      </c>
      <c r="H86" s="24" t="e">
        <f t="shared" si="8"/>
        <v>#DIV/0!</v>
      </c>
      <c r="I86" s="41" t="e">
        <f t="shared" si="9"/>
        <v>#DIV/0!</v>
      </c>
      <c r="J86" s="74"/>
      <c r="M86" s="77"/>
    </row>
    <row r="87" spans="1:13" x14ac:dyDescent="0.25">
      <c r="A87" s="197">
        <v>11</v>
      </c>
      <c r="B87" s="26" t="s">
        <v>81</v>
      </c>
      <c r="C87" s="26">
        <v>9890</v>
      </c>
      <c r="D87" s="78">
        <v>13049</v>
      </c>
      <c r="E87" s="26">
        <f>D87+E86</f>
        <v>13225</v>
      </c>
      <c r="F87" s="26">
        <f>D87+F86</f>
        <v>13225</v>
      </c>
      <c r="G87" s="9">
        <f t="shared" si="10"/>
        <v>100</v>
      </c>
      <c r="H87" s="10">
        <f t="shared" si="8"/>
        <v>101.34876235726875</v>
      </c>
      <c r="I87" s="43">
        <f t="shared" si="9"/>
        <v>133.72093023255815</v>
      </c>
      <c r="J87" s="74"/>
    </row>
    <row r="88" spans="1:13" ht="26.25" x14ac:dyDescent="0.25">
      <c r="A88" s="198"/>
      <c r="B88" s="29" t="s">
        <v>82</v>
      </c>
      <c r="C88" s="79">
        <f>C87/C7</f>
        <v>13.585164835164836</v>
      </c>
      <c r="D88" s="79">
        <f>D87/D7</f>
        <v>26.414979757085021</v>
      </c>
      <c r="E88" s="79">
        <f>E87/E7</f>
        <v>26.45</v>
      </c>
      <c r="F88" s="80">
        <f>F87/F7</f>
        <v>27.2119341563786</v>
      </c>
      <c r="G88" s="15">
        <f t="shared" si="10"/>
        <v>102.88065843621399</v>
      </c>
      <c r="H88" s="16">
        <f t="shared" si="8"/>
        <v>103.01705474175054</v>
      </c>
      <c r="I88" s="50">
        <f t="shared" si="9"/>
        <v>200.30624940185663</v>
      </c>
      <c r="J88" s="74"/>
    </row>
    <row r="89" spans="1:13" ht="39.75" thickBot="1" x14ac:dyDescent="0.3">
      <c r="A89" s="199"/>
      <c r="B89" s="44" t="s">
        <v>83</v>
      </c>
      <c r="C89" s="37">
        <f>C86/C87*100</f>
        <v>0</v>
      </c>
      <c r="D89" s="37">
        <f>D86/D87*100</f>
        <v>0</v>
      </c>
      <c r="E89" s="37">
        <f>E86/E87*100</f>
        <v>1.3308128544423441</v>
      </c>
      <c r="F89" s="81">
        <f>F86/F87*100</f>
        <v>1.3308128544423441</v>
      </c>
      <c r="G89" s="23">
        <f t="shared" si="10"/>
        <v>100</v>
      </c>
      <c r="H89" s="24" t="e">
        <f t="shared" si="8"/>
        <v>#DIV/0!</v>
      </c>
      <c r="I89" s="41" t="e">
        <f t="shared" si="9"/>
        <v>#DIV/0!</v>
      </c>
      <c r="J89" s="74"/>
    </row>
    <row r="90" spans="1:13" x14ac:dyDescent="0.25">
      <c r="A90" s="197">
        <v>12</v>
      </c>
      <c r="B90" s="42" t="s">
        <v>84</v>
      </c>
      <c r="C90" s="6">
        <v>2</v>
      </c>
      <c r="D90" s="38">
        <v>10</v>
      </c>
      <c r="E90" s="6">
        <v>10</v>
      </c>
      <c r="F90" s="38">
        <v>10</v>
      </c>
      <c r="G90" s="9">
        <f t="shared" si="10"/>
        <v>100</v>
      </c>
      <c r="H90" s="10">
        <f t="shared" si="8"/>
        <v>100</v>
      </c>
      <c r="I90" s="43">
        <f t="shared" si="9"/>
        <v>500</v>
      </c>
      <c r="J90" s="74"/>
    </row>
    <row r="91" spans="1:13" ht="27" thickBot="1" x14ac:dyDescent="0.3">
      <c r="A91" s="199"/>
      <c r="B91" s="44" t="s">
        <v>85</v>
      </c>
      <c r="C91" s="40">
        <f>C90*1000/C7</f>
        <v>2.7472527472527473</v>
      </c>
      <c r="D91" s="40">
        <f>D90*1000/D7</f>
        <v>20.242914979757085</v>
      </c>
      <c r="E91" s="114">
        <f>E90*1000/E7</f>
        <v>20</v>
      </c>
      <c r="F91" s="114">
        <f>F90*1000/F7</f>
        <v>20.5761316872428</v>
      </c>
      <c r="G91" s="23">
        <f t="shared" si="10"/>
        <v>102.88065843621399</v>
      </c>
      <c r="H91" s="24">
        <f t="shared" si="8"/>
        <v>101.64609053497944</v>
      </c>
      <c r="I91" s="41">
        <f t="shared" si="9"/>
        <v>748.97119341563791</v>
      </c>
      <c r="J91" s="74"/>
    </row>
    <row r="92" spans="1:13" ht="26.25" x14ac:dyDescent="0.25">
      <c r="A92" s="197">
        <v>13</v>
      </c>
      <c r="B92" s="42" t="s">
        <v>86</v>
      </c>
      <c r="C92" s="6">
        <v>1</v>
      </c>
      <c r="D92" s="6">
        <v>5</v>
      </c>
      <c r="E92" s="6">
        <v>4</v>
      </c>
      <c r="F92" s="35">
        <v>4</v>
      </c>
      <c r="G92" s="9">
        <f t="shared" si="10"/>
        <v>100</v>
      </c>
      <c r="H92" s="10">
        <f t="shared" si="8"/>
        <v>80</v>
      </c>
      <c r="I92" s="43">
        <f t="shared" si="9"/>
        <v>400</v>
      </c>
      <c r="J92" s="74"/>
    </row>
    <row r="93" spans="1:13" ht="26.25" x14ac:dyDescent="0.25">
      <c r="A93" s="198"/>
      <c r="B93" s="52" t="s">
        <v>87</v>
      </c>
      <c r="C93" s="13">
        <v>0</v>
      </c>
      <c r="D93" s="13">
        <v>0</v>
      </c>
      <c r="E93" s="13">
        <v>0</v>
      </c>
      <c r="F93" s="13">
        <v>0</v>
      </c>
      <c r="G93" s="15" t="e">
        <f t="shared" si="10"/>
        <v>#DIV/0!</v>
      </c>
      <c r="H93" s="16" t="e">
        <f t="shared" si="8"/>
        <v>#DIV/0!</v>
      </c>
      <c r="I93" s="50" t="e">
        <f t="shared" si="9"/>
        <v>#DIV/0!</v>
      </c>
      <c r="J93" s="74"/>
    </row>
    <row r="94" spans="1:13" ht="39.75" thickBot="1" x14ac:dyDescent="0.3">
      <c r="A94" s="199"/>
      <c r="B94" s="44" t="s">
        <v>88</v>
      </c>
      <c r="C94" s="40">
        <f>(C92+C93)*10000/C7</f>
        <v>13.736263736263735</v>
      </c>
      <c r="D94" s="40">
        <f>(D92+D93)*10000/D7</f>
        <v>101.21457489878543</v>
      </c>
      <c r="E94" s="40">
        <f>(E92+E93)*10000/E7</f>
        <v>80</v>
      </c>
      <c r="F94" s="40">
        <f>(F92+F93)*10000/F7</f>
        <v>82.304526748971199</v>
      </c>
      <c r="G94" s="23">
        <f t="shared" si="10"/>
        <v>102.88065843621399</v>
      </c>
      <c r="H94" s="24">
        <f t="shared" si="8"/>
        <v>81.31687242798354</v>
      </c>
      <c r="I94" s="41">
        <f t="shared" si="9"/>
        <v>599.17695473251035</v>
      </c>
      <c r="J94" s="74"/>
    </row>
    <row r="95" spans="1:13" ht="50.25" customHeight="1" x14ac:dyDescent="0.25">
      <c r="A95" s="197">
        <v>14</v>
      </c>
      <c r="B95" s="42" t="s">
        <v>89</v>
      </c>
      <c r="C95" s="6">
        <v>0</v>
      </c>
      <c r="D95" s="6">
        <v>295</v>
      </c>
      <c r="E95" s="6">
        <v>295</v>
      </c>
      <c r="F95" s="6">
        <v>295</v>
      </c>
      <c r="G95" s="9">
        <f t="shared" si="10"/>
        <v>100</v>
      </c>
      <c r="H95" s="10">
        <f t="shared" si="8"/>
        <v>100</v>
      </c>
      <c r="I95" s="43" t="e">
        <f t="shared" si="9"/>
        <v>#DIV/0!</v>
      </c>
      <c r="J95" s="74"/>
    </row>
    <row r="96" spans="1:13" ht="39.75" thickBot="1" x14ac:dyDescent="0.3">
      <c r="A96" s="199"/>
      <c r="B96" s="44" t="s">
        <v>90</v>
      </c>
      <c r="C96" s="82">
        <f>C95/C7*100</f>
        <v>0</v>
      </c>
      <c r="D96" s="37">
        <f>D95/D7*100</f>
        <v>59.716599190283404</v>
      </c>
      <c r="E96" s="37">
        <f>E95/E7*100</f>
        <v>59</v>
      </c>
      <c r="F96" s="37">
        <f>F95/F7*100</f>
        <v>60.699588477366248</v>
      </c>
      <c r="G96" s="23">
        <f t="shared" si="10"/>
        <v>102.88065843621399</v>
      </c>
      <c r="H96" s="24">
        <f t="shared" si="8"/>
        <v>101.64609053497942</v>
      </c>
      <c r="I96" s="41" t="e">
        <f t="shared" si="9"/>
        <v>#DIV/0!</v>
      </c>
      <c r="J96" s="74"/>
    </row>
    <row r="97" spans="1:10" x14ac:dyDescent="0.25">
      <c r="A97" s="197">
        <v>15</v>
      </c>
      <c r="B97" s="26" t="s">
        <v>91</v>
      </c>
      <c r="C97" s="6" t="s">
        <v>164</v>
      </c>
      <c r="D97" s="6">
        <v>26</v>
      </c>
      <c r="E97" s="38">
        <v>18</v>
      </c>
      <c r="F97" s="38">
        <v>18</v>
      </c>
      <c r="G97" s="9">
        <f t="shared" si="10"/>
        <v>100</v>
      </c>
      <c r="H97" s="10">
        <f t="shared" si="8"/>
        <v>69.230769230769226</v>
      </c>
      <c r="I97" s="43" t="e">
        <f t="shared" si="9"/>
        <v>#VALUE!</v>
      </c>
      <c r="J97" s="74"/>
    </row>
    <row r="98" spans="1:10" x14ac:dyDescent="0.25">
      <c r="A98" s="198"/>
      <c r="B98" s="12" t="s">
        <v>92</v>
      </c>
      <c r="C98" s="13" t="s">
        <v>164</v>
      </c>
      <c r="D98" s="13">
        <v>18</v>
      </c>
      <c r="E98" s="84">
        <v>18</v>
      </c>
      <c r="F98" s="84">
        <v>13</v>
      </c>
      <c r="G98" s="15">
        <f t="shared" si="10"/>
        <v>72.222222222222214</v>
      </c>
      <c r="H98" s="16">
        <f t="shared" si="8"/>
        <v>72.222222222222214</v>
      </c>
      <c r="I98" s="50" t="e">
        <f t="shared" si="9"/>
        <v>#VALUE!</v>
      </c>
      <c r="J98" s="74"/>
    </row>
    <row r="99" spans="1:10" x14ac:dyDescent="0.25">
      <c r="A99" s="198"/>
      <c r="B99" s="53" t="s">
        <v>93</v>
      </c>
      <c r="C99" s="30" t="e">
        <f>C98/C97</f>
        <v>#VALUE!</v>
      </c>
      <c r="D99" s="30">
        <f>D98/D97</f>
        <v>0.69230769230769229</v>
      </c>
      <c r="E99" s="30">
        <f>E98/E97</f>
        <v>1</v>
      </c>
      <c r="F99" s="30">
        <f>F98/F97</f>
        <v>0.72222222222222221</v>
      </c>
      <c r="G99" s="15">
        <f t="shared" si="10"/>
        <v>72.222222222222214</v>
      </c>
      <c r="H99" s="16">
        <f t="shared" si="8"/>
        <v>104.32098765432099</v>
      </c>
      <c r="I99" s="50" t="e">
        <f t="shared" si="9"/>
        <v>#VALUE!</v>
      </c>
      <c r="J99" s="74"/>
    </row>
    <row r="100" spans="1:10" ht="26.25" x14ac:dyDescent="0.25">
      <c r="A100" s="198"/>
      <c r="B100" s="52" t="s">
        <v>94</v>
      </c>
      <c r="C100" s="13">
        <v>0</v>
      </c>
      <c r="D100" s="13">
        <v>0</v>
      </c>
      <c r="E100" s="84">
        <v>0</v>
      </c>
      <c r="F100" s="84">
        <v>0</v>
      </c>
      <c r="G100" s="15" t="e">
        <f t="shared" si="10"/>
        <v>#DIV/0!</v>
      </c>
      <c r="H100" s="16" t="e">
        <f t="shared" si="8"/>
        <v>#DIV/0!</v>
      </c>
      <c r="I100" s="50" t="e">
        <f t="shared" si="9"/>
        <v>#DIV/0!</v>
      </c>
      <c r="J100" s="74"/>
    </row>
    <row r="101" spans="1:10" ht="26.25" x14ac:dyDescent="0.25">
      <c r="A101" s="198"/>
      <c r="B101" s="29" t="s">
        <v>95</v>
      </c>
      <c r="C101" s="30" t="e">
        <f>C100/C97</f>
        <v>#VALUE!</v>
      </c>
      <c r="D101" s="30">
        <f>D100/D97</f>
        <v>0</v>
      </c>
      <c r="E101" s="30">
        <f>E100/E97</f>
        <v>0</v>
      </c>
      <c r="F101" s="30">
        <f>F100/F97</f>
        <v>0</v>
      </c>
      <c r="G101" s="15" t="e">
        <f t="shared" si="10"/>
        <v>#DIV/0!</v>
      </c>
      <c r="H101" s="16" t="e">
        <f t="shared" si="8"/>
        <v>#DIV/0!</v>
      </c>
      <c r="I101" s="50" t="e">
        <f t="shared" si="9"/>
        <v>#VALUE!</v>
      </c>
      <c r="J101" s="74"/>
    </row>
    <row r="102" spans="1:10" ht="26.25" x14ac:dyDescent="0.25">
      <c r="A102" s="198"/>
      <c r="B102" s="85" t="s">
        <v>96</v>
      </c>
      <c r="C102" s="86" t="e">
        <f>C97*100000/C7</f>
        <v>#VALUE!</v>
      </c>
      <c r="D102" s="86">
        <f>D97*100000/D7</f>
        <v>5263.1578947368425</v>
      </c>
      <c r="E102" s="86">
        <f>E97*100000/E7</f>
        <v>3600</v>
      </c>
      <c r="F102" s="86">
        <f>F97*100000/F7</f>
        <v>3703.7037037037039</v>
      </c>
      <c r="G102" s="15">
        <f t="shared" si="10"/>
        <v>102.88065843621399</v>
      </c>
      <c r="H102" s="16">
        <f t="shared" si="8"/>
        <v>70.370370370370367</v>
      </c>
      <c r="I102" s="50" t="e">
        <f t="shared" si="9"/>
        <v>#VALUE!</v>
      </c>
      <c r="J102" s="74"/>
    </row>
    <row r="103" spans="1:10" ht="15.75" thickBot="1" x14ac:dyDescent="0.3">
      <c r="A103" s="199"/>
      <c r="B103" s="20" t="s">
        <v>97</v>
      </c>
      <c r="C103" s="21">
        <v>0</v>
      </c>
      <c r="D103" s="87">
        <v>1</v>
      </c>
      <c r="E103" s="87">
        <v>0</v>
      </c>
      <c r="F103" s="87">
        <v>0</v>
      </c>
      <c r="G103" s="23" t="e">
        <f t="shared" si="10"/>
        <v>#DIV/0!</v>
      </c>
      <c r="H103" s="24">
        <f t="shared" si="8"/>
        <v>0</v>
      </c>
      <c r="I103" s="41" t="e">
        <f t="shared" si="9"/>
        <v>#DIV/0!</v>
      </c>
      <c r="J103" s="74"/>
    </row>
    <row r="104" spans="1:10" ht="27" thickBot="1" x14ac:dyDescent="0.3">
      <c r="A104" s="88">
        <v>16</v>
      </c>
      <c r="B104" s="89" t="s">
        <v>98</v>
      </c>
      <c r="C104" s="90">
        <v>104.8</v>
      </c>
      <c r="D104" s="90">
        <v>324.10000000000002</v>
      </c>
      <c r="E104" s="90">
        <v>452.71</v>
      </c>
      <c r="F104" s="90">
        <v>465.74</v>
      </c>
      <c r="G104" s="91">
        <f t="shared" si="10"/>
        <v>102.8782222614919</v>
      </c>
      <c r="H104" s="92">
        <f t="shared" si="8"/>
        <v>143.7025609379821</v>
      </c>
      <c r="I104" s="93">
        <f t="shared" si="9"/>
        <v>444.40839694656489</v>
      </c>
      <c r="J104" s="74"/>
    </row>
    <row r="105" spans="1:10" ht="26.25" x14ac:dyDescent="0.25">
      <c r="A105" s="197">
        <v>17</v>
      </c>
      <c r="B105" s="42" t="s">
        <v>99</v>
      </c>
      <c r="C105" s="6">
        <v>970</v>
      </c>
      <c r="D105" s="6">
        <v>1181.3</v>
      </c>
      <c r="E105" s="6">
        <v>1482.9</v>
      </c>
      <c r="F105" s="6">
        <v>1400.3</v>
      </c>
      <c r="G105" s="9">
        <f t="shared" si="10"/>
        <v>94.429833434486468</v>
      </c>
      <c r="H105" s="10">
        <f t="shared" si="8"/>
        <v>118.53889782443072</v>
      </c>
      <c r="I105" s="43">
        <f t="shared" si="9"/>
        <v>144.36082474226802</v>
      </c>
      <c r="J105" s="74"/>
    </row>
    <row r="106" spans="1:10" ht="39" x14ac:dyDescent="0.25">
      <c r="A106" s="198"/>
      <c r="B106" s="52" t="s">
        <v>100</v>
      </c>
      <c r="C106" s="13">
        <v>0</v>
      </c>
      <c r="D106" s="13">
        <v>0</v>
      </c>
      <c r="E106" s="13">
        <v>0</v>
      </c>
      <c r="F106" s="13">
        <v>0</v>
      </c>
      <c r="G106" s="15" t="e">
        <f t="shared" si="10"/>
        <v>#DIV/0!</v>
      </c>
      <c r="H106" s="16" t="e">
        <f t="shared" si="8"/>
        <v>#DIV/0!</v>
      </c>
      <c r="I106" s="50" t="e">
        <f t="shared" si="9"/>
        <v>#DIV/0!</v>
      </c>
      <c r="J106" s="74"/>
    </row>
    <row r="107" spans="1:10" ht="39.75" thickBot="1" x14ac:dyDescent="0.3">
      <c r="A107" s="199"/>
      <c r="B107" s="44" t="s">
        <v>101</v>
      </c>
      <c r="C107" s="33">
        <f>C106/C105</f>
        <v>0</v>
      </c>
      <c r="D107" s="33">
        <f>D106/D105</f>
        <v>0</v>
      </c>
      <c r="E107" s="33">
        <f>E106/E105</f>
        <v>0</v>
      </c>
      <c r="F107" s="33">
        <f>F106/F105</f>
        <v>0</v>
      </c>
      <c r="G107" s="23" t="e">
        <f t="shared" si="10"/>
        <v>#DIV/0!</v>
      </c>
      <c r="H107" s="24" t="e">
        <f t="shared" si="8"/>
        <v>#DIV/0!</v>
      </c>
      <c r="I107" s="41" t="e">
        <f t="shared" si="9"/>
        <v>#DIV/0!</v>
      </c>
      <c r="J107" s="74"/>
    </row>
    <row r="108" spans="1:10" ht="39" x14ac:dyDescent="0.25">
      <c r="A108" s="197">
        <v>18</v>
      </c>
      <c r="B108" s="42" t="s">
        <v>102</v>
      </c>
      <c r="C108" s="6">
        <v>728</v>
      </c>
      <c r="D108" s="102">
        <v>494</v>
      </c>
      <c r="E108" s="38">
        <v>500</v>
      </c>
      <c r="F108" s="8">
        <v>508</v>
      </c>
      <c r="G108" s="9">
        <f t="shared" si="10"/>
        <v>101.6</v>
      </c>
      <c r="H108" s="10">
        <f t="shared" si="8"/>
        <v>102.83400809716599</v>
      </c>
      <c r="I108" s="43">
        <f t="shared" si="9"/>
        <v>69.780219780219781</v>
      </c>
      <c r="J108" s="74">
        <v>100</v>
      </c>
    </row>
    <row r="109" spans="1:10" ht="52.5" thickBot="1" x14ac:dyDescent="0.3">
      <c r="A109" s="199"/>
      <c r="B109" s="44" t="s">
        <v>103</v>
      </c>
      <c r="C109" s="94">
        <f>C108/C7</f>
        <v>1</v>
      </c>
      <c r="D109" s="94">
        <f>D108/D7</f>
        <v>1</v>
      </c>
      <c r="E109" s="94">
        <f>E108/E7</f>
        <v>1</v>
      </c>
      <c r="F109" s="95">
        <f>F108/F7</f>
        <v>1.0452674897119341</v>
      </c>
      <c r="G109" s="23">
        <f t="shared" si="10"/>
        <v>104.5267489711934</v>
      </c>
      <c r="H109" s="24">
        <f t="shared" si="8"/>
        <v>104.5267489711934</v>
      </c>
      <c r="I109" s="41">
        <f t="shared" si="9"/>
        <v>104.5267489711934</v>
      </c>
      <c r="J109" s="74"/>
    </row>
    <row r="110" spans="1:10" ht="39" x14ac:dyDescent="0.25">
      <c r="A110" s="197">
        <v>19</v>
      </c>
      <c r="B110" s="42" t="s">
        <v>104</v>
      </c>
      <c r="C110" s="6">
        <v>11.5</v>
      </c>
      <c r="D110" s="6">
        <v>11.5</v>
      </c>
      <c r="E110" s="6">
        <v>11.5</v>
      </c>
      <c r="F110" s="6">
        <v>11.5</v>
      </c>
      <c r="G110" s="9">
        <f t="shared" si="10"/>
        <v>100</v>
      </c>
      <c r="H110" s="10">
        <f t="shared" si="8"/>
        <v>100</v>
      </c>
      <c r="I110" s="43">
        <f t="shared" si="9"/>
        <v>100</v>
      </c>
      <c r="J110" s="74"/>
    </row>
    <row r="111" spans="1:10" ht="51.75" x14ac:dyDescent="0.25">
      <c r="A111" s="198"/>
      <c r="B111" s="52" t="s">
        <v>105</v>
      </c>
      <c r="C111" s="13">
        <v>11.5</v>
      </c>
      <c r="D111" s="13">
        <v>5.4</v>
      </c>
      <c r="E111" s="13">
        <v>5.4</v>
      </c>
      <c r="F111" s="13">
        <v>5.4</v>
      </c>
      <c r="G111" s="15">
        <f t="shared" si="10"/>
        <v>100</v>
      </c>
      <c r="H111" s="16">
        <f t="shared" si="8"/>
        <v>100</v>
      </c>
      <c r="I111" s="50">
        <f t="shared" si="9"/>
        <v>46.956521739130437</v>
      </c>
      <c r="J111" s="74"/>
    </row>
    <row r="112" spans="1:10" ht="78" thickBot="1" x14ac:dyDescent="0.3">
      <c r="A112" s="199"/>
      <c r="B112" s="44" t="s">
        <v>106</v>
      </c>
      <c r="C112" s="94">
        <f>C111/C110</f>
        <v>1</v>
      </c>
      <c r="D112" s="94">
        <f>D111/D110</f>
        <v>0.46956521739130436</v>
      </c>
      <c r="E112" s="94">
        <f>E111/E110</f>
        <v>0.46956521739130436</v>
      </c>
      <c r="F112" s="94">
        <f>F111/F110</f>
        <v>0.46956521739130436</v>
      </c>
      <c r="G112" s="23">
        <f t="shared" si="10"/>
        <v>100</v>
      </c>
      <c r="H112" s="24">
        <f t="shared" si="8"/>
        <v>100</v>
      </c>
      <c r="I112" s="41">
        <f t="shared" si="9"/>
        <v>46.956521739130437</v>
      </c>
      <c r="J112" s="74"/>
    </row>
    <row r="113" spans="1:10" x14ac:dyDescent="0.25">
      <c r="A113" s="197">
        <v>20</v>
      </c>
      <c r="B113" s="42" t="s">
        <v>107</v>
      </c>
      <c r="C113" s="6">
        <v>20281</v>
      </c>
      <c r="D113" s="6">
        <v>20281</v>
      </c>
      <c r="E113" s="6">
        <v>20281</v>
      </c>
      <c r="F113" s="6">
        <v>20281</v>
      </c>
      <c r="G113" s="9">
        <f t="shared" si="10"/>
        <v>100</v>
      </c>
      <c r="H113" s="10">
        <f t="shared" si="8"/>
        <v>100</v>
      </c>
      <c r="I113" s="43">
        <f t="shared" si="9"/>
        <v>100</v>
      </c>
      <c r="J113" s="74"/>
    </row>
    <row r="114" spans="1:10" ht="39" x14ac:dyDescent="0.25">
      <c r="A114" s="198"/>
      <c r="B114" s="52" t="s">
        <v>108</v>
      </c>
      <c r="C114" s="13"/>
      <c r="D114" s="13">
        <v>2643.1</v>
      </c>
      <c r="E114" s="13">
        <v>2643.1</v>
      </c>
      <c r="F114" s="13">
        <v>2643.1</v>
      </c>
      <c r="G114" s="15">
        <f t="shared" si="10"/>
        <v>100</v>
      </c>
      <c r="H114" s="16">
        <f t="shared" si="8"/>
        <v>100</v>
      </c>
      <c r="I114" s="50" t="e">
        <f t="shared" si="9"/>
        <v>#DIV/0!</v>
      </c>
      <c r="J114" s="74"/>
    </row>
    <row r="115" spans="1:10" ht="52.5" thickBot="1" x14ac:dyDescent="0.3">
      <c r="A115" s="199"/>
      <c r="B115" s="44" t="s">
        <v>109</v>
      </c>
      <c r="C115" s="94">
        <f>C114/C113</f>
        <v>0</v>
      </c>
      <c r="D115" s="94">
        <f>D114/D113</f>
        <v>0.13032394852324836</v>
      </c>
      <c r="E115" s="94">
        <f>E114/E113</f>
        <v>0.13032394852324836</v>
      </c>
      <c r="F115" s="94">
        <f>F114/F113</f>
        <v>0.13032394852324836</v>
      </c>
      <c r="G115" s="23">
        <f t="shared" si="10"/>
        <v>100</v>
      </c>
      <c r="H115" s="24">
        <f t="shared" si="8"/>
        <v>100</v>
      </c>
      <c r="I115" s="41" t="e">
        <f t="shared" si="9"/>
        <v>#DIV/0!</v>
      </c>
      <c r="J115" s="74"/>
    </row>
    <row r="116" spans="1:10" ht="39" x14ac:dyDescent="0.25">
      <c r="A116" s="197">
        <v>21</v>
      </c>
      <c r="B116" s="42" t="s">
        <v>110</v>
      </c>
      <c r="C116" s="6">
        <v>35</v>
      </c>
      <c r="D116" s="106">
        <v>16</v>
      </c>
      <c r="E116" s="6">
        <v>10</v>
      </c>
      <c r="F116" s="6">
        <v>10</v>
      </c>
      <c r="G116" s="9">
        <f t="shared" si="10"/>
        <v>100</v>
      </c>
      <c r="H116" s="10">
        <f t="shared" si="8"/>
        <v>62.5</v>
      </c>
      <c r="I116" s="43">
        <f t="shared" si="9"/>
        <v>28.571428571428569</v>
      </c>
      <c r="J116" s="74"/>
    </row>
    <row r="117" spans="1:10" x14ac:dyDescent="0.25">
      <c r="A117" s="198"/>
      <c r="B117" s="52" t="s">
        <v>111</v>
      </c>
      <c r="C117" s="13">
        <v>0</v>
      </c>
      <c r="D117" s="13">
        <v>16</v>
      </c>
      <c r="E117" s="13">
        <v>10</v>
      </c>
      <c r="F117" s="13">
        <v>10</v>
      </c>
      <c r="G117" s="15">
        <f t="shared" si="10"/>
        <v>100</v>
      </c>
      <c r="H117" s="16">
        <f t="shared" si="8"/>
        <v>62.5</v>
      </c>
      <c r="I117" s="50" t="e">
        <f t="shared" si="9"/>
        <v>#DIV/0!</v>
      </c>
      <c r="J117" s="74"/>
    </row>
    <row r="118" spans="1:10" ht="27" thickBot="1" x14ac:dyDescent="0.3">
      <c r="A118" s="199"/>
      <c r="B118" s="44" t="s">
        <v>112</v>
      </c>
      <c r="C118" s="94">
        <f>C117/C116</f>
        <v>0</v>
      </c>
      <c r="D118" s="94">
        <f>D117/D116</f>
        <v>1</v>
      </c>
      <c r="E118" s="94">
        <f>E117/E116</f>
        <v>1</v>
      </c>
      <c r="F118" s="94">
        <f>F117/F116</f>
        <v>1</v>
      </c>
      <c r="G118" s="23">
        <f t="shared" si="10"/>
        <v>100</v>
      </c>
      <c r="H118" s="24">
        <f t="shared" si="8"/>
        <v>100</v>
      </c>
      <c r="I118" s="41" t="e">
        <f t="shared" si="9"/>
        <v>#DIV/0!</v>
      </c>
      <c r="J118" s="74"/>
    </row>
    <row r="119" spans="1:10" ht="39" x14ac:dyDescent="0.25">
      <c r="A119" s="197">
        <v>22</v>
      </c>
      <c r="B119" s="42" t="s">
        <v>113</v>
      </c>
      <c r="C119" s="6">
        <v>6118</v>
      </c>
      <c r="D119" s="6">
        <v>6118</v>
      </c>
      <c r="E119" s="6">
        <v>1826</v>
      </c>
      <c r="F119" s="35">
        <v>7176</v>
      </c>
      <c r="G119" s="9">
        <f t="shared" si="10"/>
        <v>392.99014238773276</v>
      </c>
      <c r="H119" s="10">
        <f t="shared" si="8"/>
        <v>117.29323308270676</v>
      </c>
      <c r="I119" s="43">
        <f t="shared" si="9"/>
        <v>117.29323308270676</v>
      </c>
      <c r="J119" s="74"/>
    </row>
    <row r="120" spans="1:10" ht="39" x14ac:dyDescent="0.25">
      <c r="A120" s="198"/>
      <c r="B120" s="52" t="s">
        <v>114</v>
      </c>
      <c r="C120" s="13">
        <v>0</v>
      </c>
      <c r="D120" s="13">
        <v>0</v>
      </c>
      <c r="E120" s="13">
        <v>650</v>
      </c>
      <c r="F120" s="96">
        <v>438</v>
      </c>
      <c r="G120" s="15">
        <f t="shared" si="10"/>
        <v>67.384615384615387</v>
      </c>
      <c r="H120" s="16" t="e">
        <f t="shared" si="8"/>
        <v>#DIV/0!</v>
      </c>
      <c r="I120" s="50" t="e">
        <f t="shared" si="9"/>
        <v>#DIV/0!</v>
      </c>
      <c r="J120" s="74"/>
    </row>
    <row r="121" spans="1:10" ht="39.75" thickBot="1" x14ac:dyDescent="0.3">
      <c r="A121" s="199"/>
      <c r="B121" s="44" t="s">
        <v>115</v>
      </c>
      <c r="C121" s="94">
        <f>C120/C7</f>
        <v>0</v>
      </c>
      <c r="D121" s="94">
        <f>D120/D7</f>
        <v>0</v>
      </c>
      <c r="E121" s="94">
        <f>E120/E7</f>
        <v>1.3</v>
      </c>
      <c r="F121" s="94">
        <f>F120/F7</f>
        <v>0.90123456790123457</v>
      </c>
      <c r="G121" s="23">
        <f t="shared" si="10"/>
        <v>69.325735992402656</v>
      </c>
      <c r="H121" s="24" t="e">
        <f t="shared" si="8"/>
        <v>#DIV/0!</v>
      </c>
      <c r="I121" s="41" t="e">
        <f t="shared" si="9"/>
        <v>#DIV/0!</v>
      </c>
      <c r="J121" s="74"/>
    </row>
    <row r="122" spans="1:10" ht="39" x14ac:dyDescent="0.25">
      <c r="A122" s="197">
        <v>23</v>
      </c>
      <c r="B122" s="42" t="s">
        <v>116</v>
      </c>
      <c r="C122" s="6">
        <v>115</v>
      </c>
      <c r="D122" s="6">
        <v>110</v>
      </c>
      <c r="E122" s="6">
        <v>183</v>
      </c>
      <c r="F122" s="6">
        <v>183</v>
      </c>
      <c r="G122" s="9">
        <f t="shared" si="10"/>
        <v>100</v>
      </c>
      <c r="H122" s="10">
        <f t="shared" si="8"/>
        <v>166.36363636363635</v>
      </c>
      <c r="I122" s="43">
        <f t="shared" si="9"/>
        <v>159.13043478260869</v>
      </c>
      <c r="J122" s="74"/>
    </row>
    <row r="123" spans="1:10" ht="39.75" thickBot="1" x14ac:dyDescent="0.3">
      <c r="A123" s="199"/>
      <c r="B123" s="44" t="s">
        <v>117</v>
      </c>
      <c r="C123" s="94">
        <f>C122/C7</f>
        <v>0.15796703296703296</v>
      </c>
      <c r="D123" s="94">
        <f>D122/D7</f>
        <v>0.22267206477732793</v>
      </c>
      <c r="E123" s="94">
        <f>E122/E7</f>
        <v>0.36599999999999999</v>
      </c>
      <c r="F123" s="94">
        <f>F122/F7</f>
        <v>0.37654320987654322</v>
      </c>
      <c r="G123" s="23">
        <f t="shared" si="10"/>
        <v>102.88065843621399</v>
      </c>
      <c r="H123" s="24">
        <f t="shared" si="8"/>
        <v>169.10213243546576</v>
      </c>
      <c r="I123" s="41">
        <f t="shared" si="9"/>
        <v>238.36822329575952</v>
      </c>
      <c r="J123" s="74"/>
    </row>
    <row r="124" spans="1:10" x14ac:dyDescent="0.25">
      <c r="A124" s="97"/>
      <c r="B124" s="97"/>
      <c r="C124" s="98"/>
      <c r="D124" s="98"/>
      <c r="E124" s="99"/>
      <c r="F124" s="98"/>
      <c r="G124" s="98"/>
      <c r="H124" s="98"/>
      <c r="I124" s="98"/>
      <c r="J124" s="74"/>
    </row>
    <row r="125" spans="1:10" x14ac:dyDescent="0.25">
      <c r="A125" s="97"/>
      <c r="B125" s="97" t="s">
        <v>157</v>
      </c>
      <c r="C125" s="98"/>
      <c r="D125" s="98"/>
      <c r="E125" s="98"/>
      <c r="F125" s="98"/>
      <c r="G125" s="98"/>
      <c r="H125" s="98"/>
      <c r="I125" s="98"/>
      <c r="J125" s="74"/>
    </row>
    <row r="126" spans="1:10" x14ac:dyDescent="0.25">
      <c r="A126" s="97"/>
      <c r="B126" s="97" t="s">
        <v>119</v>
      </c>
      <c r="C126" s="98"/>
      <c r="D126" s="98"/>
      <c r="E126" s="98"/>
      <c r="F126" s="98"/>
      <c r="G126" s="98"/>
      <c r="H126" s="98"/>
      <c r="I126" s="98"/>
      <c r="J126" s="74"/>
    </row>
    <row r="127" spans="1:10" x14ac:dyDescent="0.25">
      <c r="A127" s="97"/>
      <c r="B127" s="97"/>
      <c r="C127" s="98"/>
      <c r="D127" s="98"/>
      <c r="E127" s="100"/>
      <c r="F127" s="100"/>
      <c r="G127" s="98"/>
      <c r="H127" s="98"/>
      <c r="I127" s="98"/>
      <c r="J127" s="74"/>
    </row>
    <row r="128" spans="1:10" x14ac:dyDescent="0.25">
      <c r="A128" s="97"/>
      <c r="B128" s="97"/>
      <c r="C128" s="98"/>
      <c r="D128" s="98"/>
      <c r="E128" s="98"/>
      <c r="F128" s="98"/>
      <c r="G128" s="98"/>
      <c r="H128" s="98"/>
      <c r="I128" s="98"/>
      <c r="J128" s="74"/>
    </row>
    <row r="129" spans="1:10" x14ac:dyDescent="0.25">
      <c r="A129" s="97"/>
      <c r="B129" s="97"/>
      <c r="C129" s="98"/>
      <c r="D129" s="98"/>
      <c r="E129" s="98"/>
      <c r="F129" s="98"/>
      <c r="G129" s="98"/>
      <c r="H129" s="98"/>
      <c r="I129" s="98"/>
      <c r="J129" s="74"/>
    </row>
    <row r="130" spans="1:10" x14ac:dyDescent="0.25">
      <c r="A130" s="97"/>
      <c r="B130" s="97"/>
      <c r="C130" s="98"/>
      <c r="D130" s="98"/>
      <c r="E130" s="98"/>
      <c r="F130" s="98"/>
      <c r="G130" s="98"/>
      <c r="H130" s="98"/>
      <c r="I130" s="98"/>
      <c r="J130" s="74"/>
    </row>
    <row r="131" spans="1:10" x14ac:dyDescent="0.25">
      <c r="A131" s="97"/>
      <c r="B131" s="97"/>
      <c r="C131" s="98"/>
      <c r="D131" s="98"/>
      <c r="E131" s="98"/>
      <c r="F131" s="98"/>
      <c r="G131" s="98"/>
      <c r="H131" s="98"/>
      <c r="I131" s="98"/>
      <c r="J131" s="74"/>
    </row>
    <row r="132" spans="1:10" x14ac:dyDescent="0.25">
      <c r="A132" s="97"/>
      <c r="B132" s="97"/>
      <c r="C132" s="98"/>
      <c r="D132" s="98"/>
      <c r="E132" s="98"/>
      <c r="F132" s="98"/>
      <c r="G132" s="98"/>
      <c r="H132" s="98"/>
      <c r="I132" s="98"/>
      <c r="J132" s="74"/>
    </row>
    <row r="133" spans="1:10" x14ac:dyDescent="0.25">
      <c r="A133" s="97"/>
      <c r="B133" s="97"/>
      <c r="C133" s="98"/>
      <c r="D133" s="98"/>
      <c r="E133" s="98"/>
      <c r="F133" s="98"/>
      <c r="G133" s="98"/>
      <c r="H133" s="98"/>
      <c r="I133" s="98"/>
      <c r="J133" s="74"/>
    </row>
    <row r="134" spans="1:10" x14ac:dyDescent="0.25">
      <c r="A134" s="97"/>
      <c r="B134" s="97"/>
      <c r="C134" s="98"/>
      <c r="D134" s="98"/>
      <c r="E134" s="98"/>
      <c r="F134" s="98"/>
      <c r="G134" s="98"/>
      <c r="H134" s="98"/>
      <c r="I134" s="98"/>
      <c r="J134" s="74"/>
    </row>
    <row r="135" spans="1:10" x14ac:dyDescent="0.25">
      <c r="A135" s="97"/>
      <c r="B135" s="97"/>
      <c r="C135" s="98"/>
      <c r="D135" s="98"/>
      <c r="E135" s="98"/>
      <c r="F135" s="98"/>
      <c r="G135" s="98"/>
      <c r="H135" s="98"/>
      <c r="I135" s="98"/>
      <c r="J135" s="74"/>
    </row>
    <row r="136" spans="1:10" x14ac:dyDescent="0.25">
      <c r="A136" s="97"/>
      <c r="B136" s="97"/>
      <c r="C136" s="98"/>
      <c r="D136" s="98"/>
      <c r="E136" s="98"/>
      <c r="F136" s="98"/>
      <c r="G136" s="98"/>
      <c r="H136" s="98"/>
      <c r="I136" s="98"/>
      <c r="J136" s="74"/>
    </row>
    <row r="137" spans="1:10" x14ac:dyDescent="0.25">
      <c r="A137" s="97"/>
      <c r="B137" s="97"/>
      <c r="C137" s="98"/>
      <c r="D137" s="98"/>
      <c r="E137" s="98"/>
      <c r="F137" s="98"/>
      <c r="G137" s="98"/>
      <c r="H137" s="98"/>
      <c r="I137" s="98"/>
      <c r="J137" s="74"/>
    </row>
    <row r="138" spans="1:10" x14ac:dyDescent="0.25">
      <c r="A138" s="97"/>
      <c r="B138" s="97"/>
      <c r="C138" s="98"/>
      <c r="D138" s="98"/>
      <c r="E138" s="98"/>
      <c r="F138" s="98"/>
      <c r="G138" s="98"/>
      <c r="H138" s="98"/>
      <c r="I138" s="98"/>
      <c r="J138" s="74"/>
    </row>
    <row r="139" spans="1:10" x14ac:dyDescent="0.25">
      <c r="A139" s="97"/>
      <c r="B139" s="97"/>
      <c r="C139" s="98"/>
      <c r="D139" s="98"/>
      <c r="E139" s="98"/>
      <c r="F139" s="98"/>
      <c r="G139" s="98"/>
      <c r="H139" s="98"/>
      <c r="I139" s="98"/>
      <c r="J139" s="74"/>
    </row>
    <row r="140" spans="1:10" x14ac:dyDescent="0.25">
      <c r="A140" s="97"/>
      <c r="B140" s="97"/>
      <c r="C140" s="98"/>
      <c r="D140" s="98"/>
      <c r="E140" s="98"/>
      <c r="F140" s="98"/>
      <c r="G140" s="98"/>
      <c r="H140" s="98"/>
      <c r="I140" s="98"/>
      <c r="J140" s="74"/>
    </row>
    <row r="141" spans="1:10" x14ac:dyDescent="0.25">
      <c r="A141" s="97"/>
      <c r="B141" s="97"/>
      <c r="C141" s="98"/>
      <c r="D141" s="98"/>
      <c r="E141" s="98"/>
      <c r="F141" s="98"/>
      <c r="G141" s="98"/>
      <c r="H141" s="98"/>
      <c r="I141" s="98"/>
      <c r="J141" s="74"/>
    </row>
    <row r="142" spans="1:10" x14ac:dyDescent="0.25">
      <c r="A142" s="97"/>
      <c r="B142" s="97"/>
      <c r="C142" s="98"/>
      <c r="D142" s="98"/>
      <c r="E142" s="98"/>
      <c r="F142" s="98"/>
      <c r="G142" s="98"/>
      <c r="H142" s="98"/>
      <c r="I142" s="98"/>
      <c r="J142" s="74"/>
    </row>
    <row r="143" spans="1:10" x14ac:dyDescent="0.25">
      <c r="A143" s="97"/>
      <c r="B143" s="97"/>
      <c r="C143" s="98"/>
      <c r="D143" s="98"/>
      <c r="E143" s="98"/>
      <c r="F143" s="98"/>
      <c r="G143" s="98"/>
      <c r="H143" s="98"/>
      <c r="I143" s="98"/>
      <c r="J143" s="74"/>
    </row>
    <row r="144" spans="1:10" x14ac:dyDescent="0.25">
      <c r="A144" s="97"/>
      <c r="B144" s="97"/>
      <c r="C144" s="98"/>
      <c r="D144" s="98"/>
      <c r="E144" s="98"/>
      <c r="F144" s="98"/>
      <c r="G144" s="98"/>
      <c r="H144" s="98"/>
      <c r="I144" s="98"/>
      <c r="J144" s="74"/>
    </row>
    <row r="145" spans="1:10" x14ac:dyDescent="0.25">
      <c r="A145" s="97"/>
      <c r="B145" s="97"/>
      <c r="C145" s="98"/>
      <c r="D145" s="98"/>
      <c r="E145" s="98"/>
      <c r="F145" s="98"/>
      <c r="G145" s="98"/>
      <c r="H145" s="98"/>
      <c r="I145" s="98"/>
      <c r="J145" s="74"/>
    </row>
    <row r="146" spans="1:10" x14ac:dyDescent="0.25">
      <c r="A146" s="97"/>
      <c r="B146" s="97"/>
      <c r="C146" s="98"/>
      <c r="D146" s="98"/>
      <c r="E146" s="98"/>
      <c r="F146" s="98"/>
      <c r="G146" s="98"/>
      <c r="H146" s="98"/>
      <c r="I146" s="98"/>
      <c r="J146" s="74"/>
    </row>
    <row r="147" spans="1:10" x14ac:dyDescent="0.25">
      <c r="A147" s="97"/>
      <c r="B147" s="97"/>
      <c r="C147" s="98"/>
      <c r="D147" s="98"/>
      <c r="E147" s="98"/>
      <c r="F147" s="98"/>
      <c r="G147" s="98"/>
      <c r="H147" s="98"/>
      <c r="I147" s="98"/>
      <c r="J147" s="74"/>
    </row>
    <row r="148" spans="1:10" x14ac:dyDescent="0.25">
      <c r="A148" s="97"/>
      <c r="B148" s="97"/>
      <c r="C148" s="98"/>
      <c r="D148" s="98"/>
      <c r="E148" s="98"/>
      <c r="F148" s="98"/>
      <c r="G148" s="98"/>
      <c r="H148" s="98"/>
      <c r="I148" s="98"/>
      <c r="J148" s="74"/>
    </row>
    <row r="149" spans="1:10" x14ac:dyDescent="0.25">
      <c r="A149" s="97"/>
      <c r="B149" s="97"/>
      <c r="C149" s="98"/>
      <c r="D149" s="98"/>
      <c r="E149" s="98"/>
      <c r="F149" s="98"/>
      <c r="G149" s="98"/>
      <c r="H149" s="98"/>
      <c r="I149" s="98"/>
      <c r="J149" s="74"/>
    </row>
    <row r="150" spans="1:10" x14ac:dyDescent="0.25">
      <c r="A150" s="97"/>
      <c r="B150" s="97"/>
      <c r="C150" s="98"/>
      <c r="D150" s="98"/>
      <c r="E150" s="98"/>
      <c r="F150" s="98"/>
      <c r="G150" s="98"/>
      <c r="H150" s="98"/>
      <c r="I150" s="98"/>
      <c r="J150" s="74"/>
    </row>
    <row r="151" spans="1:10" x14ac:dyDescent="0.25">
      <c r="A151" s="97"/>
      <c r="B151" s="97"/>
      <c r="C151" s="98"/>
      <c r="D151" s="98"/>
      <c r="E151" s="98"/>
      <c r="F151" s="98"/>
      <c r="G151" s="98"/>
      <c r="H151" s="98"/>
      <c r="I151" s="98"/>
      <c r="J151" s="74"/>
    </row>
    <row r="152" spans="1:10" x14ac:dyDescent="0.25">
      <c r="A152" s="97"/>
      <c r="B152" s="97"/>
      <c r="C152" s="98"/>
      <c r="D152" s="98"/>
      <c r="E152" s="98"/>
      <c r="F152" s="98"/>
      <c r="G152" s="98"/>
      <c r="H152" s="98"/>
      <c r="I152" s="98"/>
      <c r="J152" s="74"/>
    </row>
    <row r="153" spans="1:10" x14ac:dyDescent="0.25">
      <c r="A153" s="97"/>
      <c r="B153" s="97"/>
      <c r="C153" s="98"/>
      <c r="D153" s="98"/>
      <c r="E153" s="98"/>
      <c r="F153" s="98"/>
      <c r="G153" s="98"/>
      <c r="H153" s="98"/>
      <c r="I153" s="98"/>
      <c r="J153" s="74"/>
    </row>
    <row r="154" spans="1:10" x14ac:dyDescent="0.25">
      <c r="A154" s="97"/>
      <c r="B154" s="97"/>
      <c r="C154" s="98"/>
      <c r="D154" s="98"/>
      <c r="E154" s="98"/>
      <c r="F154" s="98"/>
      <c r="G154" s="98"/>
      <c r="H154" s="98"/>
      <c r="I154" s="98"/>
      <c r="J154" s="74"/>
    </row>
    <row r="155" spans="1:10" x14ac:dyDescent="0.25">
      <c r="A155" s="97"/>
      <c r="B155" s="97"/>
      <c r="C155" s="98"/>
      <c r="D155" s="98"/>
      <c r="E155" s="98"/>
      <c r="F155" s="98"/>
      <c r="G155" s="98"/>
      <c r="H155" s="98"/>
      <c r="I155" s="98"/>
      <c r="J155" s="74"/>
    </row>
    <row r="156" spans="1:10" x14ac:dyDescent="0.25">
      <c r="A156" s="97"/>
      <c r="B156" s="97"/>
      <c r="C156" s="98"/>
      <c r="D156" s="98"/>
      <c r="E156" s="98"/>
      <c r="F156" s="98"/>
      <c r="G156" s="98"/>
      <c r="H156" s="98"/>
      <c r="I156" s="98"/>
      <c r="J156" s="74"/>
    </row>
    <row r="157" spans="1:10" x14ac:dyDescent="0.25">
      <c r="A157" s="97"/>
      <c r="B157" s="97"/>
      <c r="C157" s="98"/>
      <c r="D157" s="98"/>
      <c r="E157" s="98"/>
      <c r="F157" s="98"/>
      <c r="G157" s="98"/>
      <c r="H157" s="98"/>
      <c r="I157" s="98"/>
      <c r="J157" s="74"/>
    </row>
    <row r="158" spans="1:10" x14ac:dyDescent="0.25">
      <c r="A158" s="97"/>
      <c r="B158" s="97"/>
      <c r="C158" s="98"/>
      <c r="D158" s="98"/>
      <c r="E158" s="98"/>
      <c r="F158" s="98"/>
      <c r="G158" s="98"/>
      <c r="H158" s="98"/>
      <c r="I158" s="98"/>
      <c r="J158" s="74"/>
    </row>
    <row r="159" spans="1:10" x14ac:dyDescent="0.25">
      <c r="A159" s="97"/>
      <c r="B159" s="97"/>
      <c r="C159" s="98"/>
      <c r="D159" s="98"/>
      <c r="E159" s="98"/>
      <c r="F159" s="98"/>
      <c r="G159" s="98"/>
      <c r="H159" s="98"/>
      <c r="I159" s="98"/>
      <c r="J159" s="74"/>
    </row>
    <row r="160" spans="1:10" x14ac:dyDescent="0.25">
      <c r="A160" s="97"/>
      <c r="B160" s="97"/>
      <c r="C160" s="98"/>
      <c r="D160" s="98"/>
      <c r="E160" s="98"/>
      <c r="F160" s="98"/>
      <c r="G160" s="98"/>
      <c r="H160" s="98"/>
      <c r="I160" s="98"/>
      <c r="J160" s="74"/>
    </row>
    <row r="161" spans="1:10" x14ac:dyDescent="0.25">
      <c r="A161" s="97"/>
      <c r="B161" s="97"/>
      <c r="C161" s="98"/>
      <c r="D161" s="98"/>
      <c r="E161" s="98"/>
      <c r="F161" s="98"/>
      <c r="G161" s="98"/>
      <c r="H161" s="98"/>
      <c r="I161" s="98"/>
      <c r="J161" s="74"/>
    </row>
    <row r="162" spans="1:10" x14ac:dyDescent="0.25">
      <c r="A162" s="97"/>
      <c r="B162" s="97"/>
      <c r="C162" s="98"/>
      <c r="D162" s="98"/>
      <c r="E162" s="98"/>
      <c r="F162" s="98"/>
      <c r="G162" s="98"/>
      <c r="H162" s="98"/>
      <c r="I162" s="98"/>
      <c r="J162" s="74"/>
    </row>
    <row r="163" spans="1:10" x14ac:dyDescent="0.25">
      <c r="A163" s="97"/>
      <c r="B163" s="97"/>
      <c r="C163" s="98"/>
      <c r="D163" s="98"/>
      <c r="E163" s="98"/>
      <c r="F163" s="98"/>
      <c r="G163" s="98"/>
      <c r="H163" s="98"/>
      <c r="I163" s="98"/>
      <c r="J163" s="74"/>
    </row>
    <row r="164" spans="1:10" x14ac:dyDescent="0.25">
      <c r="A164" s="97"/>
      <c r="B164" s="97"/>
      <c r="C164" s="98"/>
      <c r="D164" s="98"/>
      <c r="E164" s="98"/>
      <c r="F164" s="98"/>
      <c r="G164" s="98"/>
      <c r="H164" s="98"/>
      <c r="I164" s="98"/>
      <c r="J164" s="74"/>
    </row>
    <row r="165" spans="1:10" x14ac:dyDescent="0.25">
      <c r="A165" s="97"/>
      <c r="B165" s="97"/>
      <c r="C165" s="98"/>
      <c r="D165" s="98"/>
      <c r="E165" s="98"/>
      <c r="F165" s="98"/>
      <c r="G165" s="98"/>
      <c r="H165" s="98"/>
      <c r="I165" s="98"/>
      <c r="J165" s="74"/>
    </row>
    <row r="166" spans="1:10" x14ac:dyDescent="0.25">
      <c r="A166" s="97"/>
      <c r="B166" s="97"/>
      <c r="C166" s="98"/>
      <c r="D166" s="98"/>
      <c r="E166" s="98"/>
      <c r="F166" s="98"/>
      <c r="G166" s="98"/>
      <c r="H166" s="98"/>
      <c r="I166" s="98"/>
      <c r="J166" s="74"/>
    </row>
    <row r="167" spans="1:10" x14ac:dyDescent="0.25">
      <c r="A167" s="97"/>
      <c r="B167" s="97"/>
      <c r="C167" s="98"/>
      <c r="D167" s="98"/>
      <c r="E167" s="98"/>
      <c r="F167" s="98"/>
      <c r="G167" s="98"/>
      <c r="H167" s="98"/>
      <c r="I167" s="98"/>
      <c r="J167" s="74"/>
    </row>
    <row r="168" spans="1:10" x14ac:dyDescent="0.25">
      <c r="A168" s="97"/>
      <c r="B168" s="97"/>
      <c r="C168" s="98"/>
      <c r="D168" s="98"/>
      <c r="E168" s="98"/>
      <c r="F168" s="98"/>
      <c r="G168" s="98"/>
      <c r="H168" s="98"/>
      <c r="I168" s="98"/>
      <c r="J168" s="74"/>
    </row>
    <row r="169" spans="1:10" x14ac:dyDescent="0.25">
      <c r="A169" s="97"/>
      <c r="B169" s="97"/>
      <c r="C169" s="98"/>
      <c r="D169" s="98"/>
      <c r="E169" s="98"/>
      <c r="F169" s="98"/>
      <c r="G169" s="98"/>
      <c r="H169" s="98"/>
      <c r="I169" s="98"/>
      <c r="J169" s="74"/>
    </row>
    <row r="170" spans="1:10" x14ac:dyDescent="0.25">
      <c r="A170" s="97"/>
      <c r="B170" s="97"/>
      <c r="C170" s="98"/>
      <c r="D170" s="98"/>
      <c r="E170" s="98"/>
      <c r="F170" s="98"/>
      <c r="G170" s="98"/>
      <c r="H170" s="98"/>
      <c r="I170" s="98"/>
      <c r="J170" s="74"/>
    </row>
    <row r="171" spans="1:10" x14ac:dyDescent="0.25">
      <c r="A171" s="97"/>
      <c r="B171" s="97"/>
      <c r="C171" s="98"/>
      <c r="D171" s="98"/>
      <c r="E171" s="98"/>
      <c r="F171" s="98"/>
      <c r="G171" s="98"/>
      <c r="H171" s="98"/>
      <c r="I171" s="98"/>
      <c r="J171" s="74"/>
    </row>
    <row r="172" spans="1:10" x14ac:dyDescent="0.25">
      <c r="A172" s="97"/>
      <c r="B172" s="97"/>
      <c r="C172" s="98"/>
      <c r="D172" s="98"/>
      <c r="E172" s="98"/>
      <c r="F172" s="98"/>
      <c r="G172" s="98"/>
      <c r="H172" s="98"/>
      <c r="I172" s="98"/>
      <c r="J172" s="74"/>
    </row>
    <row r="173" spans="1:10" x14ac:dyDescent="0.25">
      <c r="A173" s="97"/>
      <c r="B173" s="97"/>
      <c r="C173" s="98"/>
      <c r="D173" s="98"/>
      <c r="E173" s="98"/>
      <c r="F173" s="98"/>
      <c r="G173" s="98"/>
      <c r="H173" s="98"/>
      <c r="I173" s="98"/>
      <c r="J173" s="74"/>
    </row>
    <row r="174" spans="1:10" x14ac:dyDescent="0.25">
      <c r="A174" s="97"/>
      <c r="B174" s="97"/>
      <c r="C174" s="98"/>
      <c r="D174" s="98"/>
      <c r="E174" s="98"/>
      <c r="F174" s="98"/>
      <c r="G174" s="98"/>
      <c r="H174" s="98"/>
      <c r="I174" s="98"/>
      <c r="J174" s="74"/>
    </row>
    <row r="175" spans="1:10" x14ac:dyDescent="0.25">
      <c r="A175" s="97"/>
      <c r="B175" s="97"/>
      <c r="C175" s="98"/>
      <c r="D175" s="98"/>
      <c r="E175" s="98"/>
      <c r="F175" s="98"/>
      <c r="G175" s="98"/>
      <c r="H175" s="98"/>
      <c r="I175" s="98"/>
      <c r="J175" s="74"/>
    </row>
    <row r="176" spans="1:10" x14ac:dyDescent="0.25">
      <c r="A176" s="97"/>
      <c r="B176" s="97"/>
      <c r="C176" s="98"/>
      <c r="D176" s="98"/>
      <c r="E176" s="98"/>
      <c r="F176" s="98"/>
      <c r="G176" s="98"/>
      <c r="H176" s="98"/>
      <c r="I176" s="98"/>
      <c r="J176" s="74"/>
    </row>
    <row r="177" spans="1:10" x14ac:dyDescent="0.25">
      <c r="A177" s="97"/>
      <c r="B177" s="97"/>
      <c r="C177" s="98"/>
      <c r="D177" s="98"/>
      <c r="E177" s="98"/>
      <c r="F177" s="98"/>
      <c r="G177" s="98"/>
      <c r="H177" s="98"/>
      <c r="I177" s="98"/>
      <c r="J177" s="74"/>
    </row>
    <row r="178" spans="1:10" x14ac:dyDescent="0.25">
      <c r="A178" s="97"/>
      <c r="B178" s="97"/>
      <c r="C178" s="98"/>
      <c r="D178" s="98"/>
      <c r="E178" s="98"/>
      <c r="F178" s="98"/>
      <c r="G178" s="98"/>
      <c r="H178" s="98"/>
      <c r="I178" s="98"/>
      <c r="J178" s="74"/>
    </row>
    <row r="179" spans="1:10" x14ac:dyDescent="0.25">
      <c r="A179" s="97"/>
      <c r="B179" s="97"/>
      <c r="C179" s="98"/>
      <c r="D179" s="98"/>
      <c r="E179" s="98"/>
      <c r="F179" s="98"/>
      <c r="G179" s="98"/>
      <c r="H179" s="98"/>
      <c r="I179" s="98"/>
      <c r="J179" s="74"/>
    </row>
    <row r="180" spans="1:10" x14ac:dyDescent="0.25">
      <c r="A180" s="97"/>
      <c r="B180" s="97"/>
      <c r="C180" s="98"/>
      <c r="D180" s="98"/>
      <c r="E180" s="98"/>
      <c r="F180" s="98"/>
      <c r="G180" s="98"/>
      <c r="H180" s="98"/>
      <c r="I180" s="98"/>
      <c r="J180" s="74"/>
    </row>
    <row r="181" spans="1:10" x14ac:dyDescent="0.25">
      <c r="A181" s="97"/>
      <c r="B181" s="97"/>
      <c r="C181" s="98"/>
      <c r="D181" s="98"/>
      <c r="E181" s="98"/>
      <c r="F181" s="98"/>
      <c r="G181" s="98"/>
      <c r="H181" s="98"/>
      <c r="I181" s="98"/>
      <c r="J181" s="74"/>
    </row>
    <row r="182" spans="1:10" x14ac:dyDescent="0.25">
      <c r="A182" s="97"/>
      <c r="B182" s="97"/>
      <c r="C182" s="98"/>
      <c r="D182" s="98"/>
      <c r="E182" s="98"/>
      <c r="F182" s="98"/>
      <c r="G182" s="98"/>
      <c r="H182" s="98"/>
      <c r="I182" s="98"/>
      <c r="J182" s="74"/>
    </row>
    <row r="183" spans="1:10" x14ac:dyDescent="0.25">
      <c r="A183" s="97"/>
      <c r="B183" s="97"/>
      <c r="C183" s="98"/>
      <c r="D183" s="98"/>
      <c r="E183" s="98"/>
      <c r="F183" s="98"/>
      <c r="G183" s="98"/>
      <c r="H183" s="98"/>
      <c r="I183" s="98"/>
      <c r="J183" s="74"/>
    </row>
    <row r="184" spans="1:10" x14ac:dyDescent="0.25">
      <c r="A184" s="97"/>
      <c r="B184" s="97"/>
      <c r="C184" s="98"/>
      <c r="D184" s="98"/>
      <c r="E184" s="98"/>
      <c r="F184" s="98"/>
      <c r="G184" s="98"/>
      <c r="H184" s="98"/>
      <c r="I184" s="98"/>
      <c r="J184" s="74"/>
    </row>
    <row r="185" spans="1:10" x14ac:dyDescent="0.25">
      <c r="A185" s="97"/>
      <c r="B185" s="97"/>
      <c r="C185" s="98"/>
      <c r="D185" s="98"/>
      <c r="E185" s="98"/>
      <c r="F185" s="98"/>
      <c r="G185" s="98"/>
      <c r="H185" s="98"/>
      <c r="I185" s="98"/>
      <c r="J185" s="74"/>
    </row>
    <row r="186" spans="1:10" x14ac:dyDescent="0.25">
      <c r="A186" s="97"/>
      <c r="B186" s="97"/>
      <c r="C186" s="98"/>
      <c r="D186" s="98"/>
      <c r="E186" s="98"/>
      <c r="F186" s="98"/>
      <c r="G186" s="98"/>
      <c r="H186" s="98"/>
      <c r="I186" s="98"/>
      <c r="J186" s="74"/>
    </row>
    <row r="187" spans="1:10" x14ac:dyDescent="0.25">
      <c r="A187" s="97"/>
      <c r="B187" s="97"/>
      <c r="C187" s="98"/>
      <c r="D187" s="98"/>
      <c r="E187" s="98"/>
      <c r="F187" s="98"/>
      <c r="G187" s="98"/>
      <c r="H187" s="98"/>
      <c r="I187" s="98"/>
      <c r="J187" s="74"/>
    </row>
    <row r="188" spans="1:10" x14ac:dyDescent="0.25">
      <c r="A188" s="97"/>
      <c r="B188" s="97"/>
      <c r="C188" s="98"/>
      <c r="D188" s="98"/>
      <c r="E188" s="98"/>
      <c r="F188" s="98"/>
      <c r="G188" s="98"/>
      <c r="H188" s="98"/>
      <c r="I188" s="98"/>
      <c r="J188" s="74"/>
    </row>
    <row r="189" spans="1:10" x14ac:dyDescent="0.25">
      <c r="A189" s="97"/>
      <c r="B189" s="97"/>
      <c r="C189" s="98"/>
      <c r="D189" s="98"/>
      <c r="E189" s="98"/>
      <c r="F189" s="98"/>
      <c r="G189" s="98"/>
      <c r="H189" s="98"/>
      <c r="I189" s="98"/>
      <c r="J189" s="74"/>
    </row>
    <row r="190" spans="1:10" x14ac:dyDescent="0.25">
      <c r="A190" s="97"/>
      <c r="B190" s="97"/>
      <c r="C190" s="98"/>
      <c r="D190" s="98"/>
      <c r="E190" s="98"/>
      <c r="F190" s="98"/>
      <c r="G190" s="98"/>
      <c r="H190" s="98"/>
      <c r="I190" s="98"/>
      <c r="J190" s="74"/>
    </row>
    <row r="191" spans="1:10" x14ac:dyDescent="0.25">
      <c r="A191" s="97"/>
      <c r="B191" s="97"/>
      <c r="C191" s="98"/>
      <c r="D191" s="98"/>
      <c r="E191" s="98"/>
      <c r="F191" s="98"/>
      <c r="G191" s="98"/>
      <c r="H191" s="98"/>
      <c r="I191" s="98"/>
      <c r="J191" s="74"/>
    </row>
    <row r="192" spans="1:10" x14ac:dyDescent="0.25">
      <c r="A192" s="97"/>
      <c r="B192" s="97"/>
      <c r="C192" s="98"/>
      <c r="D192" s="98"/>
      <c r="E192" s="98"/>
      <c r="F192" s="98"/>
      <c r="G192" s="98"/>
      <c r="H192" s="98"/>
      <c r="I192" s="98"/>
      <c r="J192" s="74"/>
    </row>
    <row r="193" spans="1:10" x14ac:dyDescent="0.25">
      <c r="A193" s="97"/>
      <c r="B193" s="97"/>
      <c r="C193" s="98"/>
      <c r="D193" s="98"/>
      <c r="E193" s="98"/>
      <c r="F193" s="98"/>
      <c r="G193" s="98"/>
      <c r="H193" s="98"/>
      <c r="I193" s="98"/>
      <c r="J193" s="74"/>
    </row>
    <row r="194" spans="1:10" x14ac:dyDescent="0.25">
      <c r="A194" s="97"/>
      <c r="B194" s="97"/>
      <c r="C194" s="98"/>
      <c r="D194" s="98"/>
      <c r="E194" s="98"/>
      <c r="F194" s="98"/>
      <c r="G194" s="98"/>
      <c r="H194" s="98"/>
      <c r="I194" s="98"/>
      <c r="J194" s="74"/>
    </row>
    <row r="195" spans="1:10" x14ac:dyDescent="0.25">
      <c r="A195" s="97"/>
      <c r="B195" s="97"/>
      <c r="C195" s="98"/>
      <c r="D195" s="98"/>
      <c r="E195" s="98"/>
      <c r="F195" s="98"/>
      <c r="G195" s="98"/>
      <c r="H195" s="98"/>
      <c r="I195" s="98"/>
      <c r="J195" s="74"/>
    </row>
    <row r="196" spans="1:10" x14ac:dyDescent="0.25">
      <c r="A196" s="97"/>
      <c r="B196" s="97"/>
      <c r="C196" s="98"/>
      <c r="D196" s="98"/>
      <c r="E196" s="98"/>
      <c r="F196" s="98"/>
      <c r="G196" s="98"/>
      <c r="H196" s="98"/>
      <c r="I196" s="98"/>
      <c r="J196" s="74"/>
    </row>
    <row r="197" spans="1:10" x14ac:dyDescent="0.25">
      <c r="A197" s="97"/>
      <c r="B197" s="97"/>
      <c r="C197" s="98"/>
      <c r="D197" s="98"/>
      <c r="E197" s="98"/>
      <c r="F197" s="98"/>
      <c r="G197" s="98"/>
      <c r="H197" s="98"/>
      <c r="I197" s="98"/>
      <c r="J197" s="74"/>
    </row>
    <row r="198" spans="1:10" x14ac:dyDescent="0.25">
      <c r="A198" s="97"/>
      <c r="B198" s="97"/>
      <c r="C198" s="98"/>
      <c r="D198" s="98"/>
      <c r="E198" s="98"/>
      <c r="F198" s="98"/>
      <c r="G198" s="98"/>
      <c r="H198" s="98"/>
      <c r="I198" s="98"/>
      <c r="J198" s="74"/>
    </row>
    <row r="199" spans="1:10" x14ac:dyDescent="0.25">
      <c r="A199" s="97"/>
      <c r="B199" s="97"/>
      <c r="C199" s="98"/>
      <c r="D199" s="98"/>
      <c r="E199" s="98"/>
      <c r="F199" s="98"/>
      <c r="G199" s="98"/>
      <c r="H199" s="98"/>
      <c r="I199" s="98"/>
      <c r="J199" s="74"/>
    </row>
    <row r="200" spans="1:10" x14ac:dyDescent="0.25">
      <c r="A200" s="97"/>
      <c r="B200" s="97"/>
      <c r="C200" s="98"/>
      <c r="D200" s="98"/>
      <c r="E200" s="98"/>
      <c r="F200" s="98"/>
      <c r="G200" s="98"/>
      <c r="H200" s="98"/>
      <c r="I200" s="98"/>
      <c r="J200" s="74"/>
    </row>
    <row r="201" spans="1:10" x14ac:dyDescent="0.25">
      <c r="A201" s="97"/>
      <c r="B201" s="97"/>
      <c r="C201" s="98"/>
      <c r="D201" s="98"/>
      <c r="E201" s="98"/>
      <c r="F201" s="98"/>
      <c r="G201" s="98"/>
      <c r="H201" s="98"/>
      <c r="I201" s="98"/>
      <c r="J201" s="74"/>
    </row>
    <row r="202" spans="1:10" x14ac:dyDescent="0.25">
      <c r="A202" s="97"/>
      <c r="B202" s="97"/>
      <c r="C202" s="98"/>
      <c r="D202" s="98"/>
      <c r="E202" s="98"/>
      <c r="F202" s="98"/>
      <c r="G202" s="98"/>
      <c r="H202" s="98"/>
      <c r="I202" s="98"/>
      <c r="J202" s="74"/>
    </row>
    <row r="203" spans="1:10" x14ac:dyDescent="0.25">
      <c r="A203" s="97"/>
      <c r="B203" s="97"/>
      <c r="C203" s="98"/>
      <c r="D203" s="98"/>
      <c r="E203" s="98"/>
      <c r="F203" s="98"/>
      <c r="G203" s="98"/>
      <c r="H203" s="98"/>
      <c r="I203" s="98"/>
      <c r="J203" s="74"/>
    </row>
    <row r="204" spans="1:10" x14ac:dyDescent="0.25">
      <c r="A204" s="97"/>
      <c r="B204" s="97"/>
      <c r="C204" s="98"/>
      <c r="D204" s="98"/>
      <c r="E204" s="98"/>
      <c r="F204" s="98"/>
      <c r="G204" s="98"/>
      <c r="H204" s="98"/>
      <c r="I204" s="98"/>
      <c r="J204" s="74"/>
    </row>
    <row r="205" spans="1:10" x14ac:dyDescent="0.25">
      <c r="A205" s="97"/>
      <c r="B205" s="97"/>
      <c r="C205" s="98"/>
      <c r="D205" s="98"/>
      <c r="E205" s="98"/>
      <c r="F205" s="98"/>
      <c r="G205" s="98"/>
      <c r="H205" s="98"/>
      <c r="I205" s="98"/>
      <c r="J205" s="74"/>
    </row>
    <row r="206" spans="1:10" x14ac:dyDescent="0.25">
      <c r="A206" s="97"/>
      <c r="B206" s="97"/>
      <c r="C206" s="98"/>
      <c r="D206" s="98"/>
      <c r="E206" s="98"/>
      <c r="F206" s="98"/>
      <c r="G206" s="98"/>
      <c r="H206" s="98"/>
      <c r="I206" s="98"/>
      <c r="J206" s="74"/>
    </row>
    <row r="207" spans="1:10" x14ac:dyDescent="0.25">
      <c r="A207" s="97"/>
      <c r="B207" s="97"/>
      <c r="C207" s="98"/>
      <c r="D207" s="98"/>
      <c r="E207" s="98"/>
      <c r="F207" s="98"/>
      <c r="G207" s="98"/>
      <c r="H207" s="98"/>
      <c r="I207" s="98"/>
      <c r="J207" s="74"/>
    </row>
    <row r="208" spans="1:10" x14ac:dyDescent="0.25">
      <c r="A208" s="97"/>
      <c r="B208" s="97"/>
      <c r="C208" s="98"/>
      <c r="D208" s="98"/>
      <c r="E208" s="98"/>
      <c r="F208" s="98"/>
      <c r="G208" s="98"/>
      <c r="H208" s="98"/>
      <c r="I208" s="98"/>
      <c r="J208" s="74"/>
    </row>
    <row r="209" spans="1:10" x14ac:dyDescent="0.25">
      <c r="A209" s="97"/>
      <c r="B209" s="97"/>
      <c r="C209" s="98"/>
      <c r="D209" s="98"/>
      <c r="E209" s="98"/>
      <c r="F209" s="98"/>
      <c r="G209" s="98"/>
      <c r="H209" s="98"/>
      <c r="I209" s="98"/>
      <c r="J209" s="74"/>
    </row>
    <row r="210" spans="1:10" x14ac:dyDescent="0.25">
      <c r="A210" s="97"/>
      <c r="B210" s="97"/>
      <c r="C210" s="98"/>
      <c r="D210" s="98"/>
      <c r="E210" s="98"/>
      <c r="F210" s="98"/>
      <c r="G210" s="98"/>
      <c r="H210" s="98"/>
      <c r="I210" s="98"/>
      <c r="J210" s="74"/>
    </row>
    <row r="211" spans="1:10" x14ac:dyDescent="0.25">
      <c r="A211" s="97"/>
      <c r="B211" s="97"/>
      <c r="C211" s="98"/>
      <c r="D211" s="98"/>
      <c r="E211" s="98"/>
      <c r="F211" s="98"/>
      <c r="G211" s="98"/>
      <c r="H211" s="98"/>
      <c r="I211" s="98"/>
      <c r="J211" s="74"/>
    </row>
    <row r="212" spans="1:10" x14ac:dyDescent="0.25">
      <c r="A212" s="97"/>
      <c r="B212" s="97"/>
      <c r="C212" s="98"/>
      <c r="D212" s="98"/>
      <c r="E212" s="98"/>
      <c r="F212" s="98"/>
      <c r="G212" s="98"/>
      <c r="H212" s="98"/>
      <c r="I212" s="98"/>
      <c r="J212" s="74"/>
    </row>
    <row r="213" spans="1:10" x14ac:dyDescent="0.25">
      <c r="A213" s="97"/>
      <c r="B213" s="97"/>
      <c r="C213" s="98"/>
      <c r="D213" s="98"/>
      <c r="E213" s="98"/>
      <c r="F213" s="98"/>
      <c r="G213" s="98"/>
      <c r="H213" s="98"/>
      <c r="I213" s="98"/>
      <c r="J213" s="74"/>
    </row>
    <row r="214" spans="1:10" x14ac:dyDescent="0.25">
      <c r="A214" s="97"/>
      <c r="B214" s="97"/>
      <c r="C214" s="98"/>
      <c r="D214" s="98"/>
      <c r="E214" s="98"/>
      <c r="F214" s="98"/>
      <c r="G214" s="98"/>
      <c r="H214" s="98"/>
      <c r="I214" s="98"/>
      <c r="J214" s="74"/>
    </row>
    <row r="215" spans="1:10" x14ac:dyDescent="0.25">
      <c r="A215" s="97"/>
      <c r="B215" s="97"/>
      <c r="C215" s="98"/>
      <c r="D215" s="98"/>
      <c r="E215" s="98"/>
      <c r="F215" s="98"/>
      <c r="G215" s="98"/>
      <c r="H215" s="98"/>
      <c r="I215" s="98"/>
      <c r="J215" s="74"/>
    </row>
    <row r="216" spans="1:10" x14ac:dyDescent="0.25">
      <c r="A216" s="97"/>
      <c r="B216" s="97"/>
      <c r="C216" s="98"/>
      <c r="D216" s="98"/>
      <c r="E216" s="98"/>
      <c r="F216" s="98"/>
      <c r="G216" s="98"/>
      <c r="H216" s="98"/>
      <c r="I216" s="98"/>
      <c r="J216" s="74"/>
    </row>
    <row r="217" spans="1:10" x14ac:dyDescent="0.25">
      <c r="A217" s="97"/>
      <c r="B217" s="97"/>
      <c r="C217" s="98"/>
      <c r="D217" s="98"/>
      <c r="E217" s="98"/>
      <c r="F217" s="98"/>
      <c r="G217" s="98"/>
      <c r="H217" s="98"/>
      <c r="I217" s="98"/>
      <c r="J217" s="74"/>
    </row>
    <row r="218" spans="1:10" x14ac:dyDescent="0.25">
      <c r="A218" s="97"/>
      <c r="B218" s="97"/>
      <c r="C218" s="98"/>
      <c r="D218" s="98"/>
      <c r="E218" s="98"/>
      <c r="F218" s="98"/>
      <c r="G218" s="98"/>
      <c r="H218" s="98"/>
      <c r="I218" s="98"/>
      <c r="J218" s="74"/>
    </row>
    <row r="219" spans="1:10" x14ac:dyDescent="0.25">
      <c r="A219" s="97"/>
      <c r="B219" s="97"/>
      <c r="C219" s="98"/>
      <c r="D219" s="98"/>
      <c r="E219" s="98"/>
      <c r="F219" s="98"/>
      <c r="G219" s="98"/>
      <c r="H219" s="98"/>
      <c r="I219" s="98"/>
      <c r="J219" s="74"/>
    </row>
    <row r="220" spans="1:10" x14ac:dyDescent="0.25">
      <c r="A220" s="97"/>
      <c r="B220" s="97"/>
      <c r="C220" s="98"/>
      <c r="D220" s="98"/>
      <c r="E220" s="98"/>
      <c r="F220" s="98"/>
      <c r="G220" s="98"/>
      <c r="H220" s="98"/>
      <c r="I220" s="98"/>
      <c r="J220" s="74"/>
    </row>
    <row r="221" spans="1:10" x14ac:dyDescent="0.25">
      <c r="A221" s="97"/>
      <c r="B221" s="97"/>
      <c r="C221" s="98"/>
      <c r="D221" s="98"/>
      <c r="E221" s="98"/>
      <c r="F221" s="98"/>
      <c r="G221" s="98"/>
      <c r="H221" s="98"/>
      <c r="I221" s="98"/>
      <c r="J221" s="74"/>
    </row>
    <row r="222" spans="1:10" x14ac:dyDescent="0.25">
      <c r="A222" s="97"/>
      <c r="B222" s="97"/>
      <c r="C222" s="98"/>
      <c r="D222" s="98"/>
      <c r="E222" s="98"/>
      <c r="F222" s="98"/>
      <c r="G222" s="98"/>
      <c r="H222" s="98"/>
      <c r="I222" s="98"/>
      <c r="J222" s="74"/>
    </row>
    <row r="223" spans="1:10" x14ac:dyDescent="0.25">
      <c r="A223" s="97"/>
      <c r="B223" s="97"/>
      <c r="C223" s="98"/>
      <c r="D223" s="98"/>
      <c r="E223" s="98"/>
      <c r="F223" s="98"/>
      <c r="G223" s="98"/>
      <c r="H223" s="98"/>
      <c r="I223" s="98"/>
      <c r="J223" s="74"/>
    </row>
    <row r="224" spans="1:10" x14ac:dyDescent="0.25">
      <c r="A224" s="97"/>
      <c r="B224" s="97"/>
      <c r="C224" s="98"/>
      <c r="D224" s="98"/>
      <c r="E224" s="98"/>
      <c r="F224" s="98"/>
      <c r="G224" s="98"/>
      <c r="H224" s="98"/>
      <c r="I224" s="98"/>
      <c r="J224" s="74"/>
    </row>
    <row r="225" spans="1:10" x14ac:dyDescent="0.25">
      <c r="A225" s="97"/>
      <c r="B225" s="97"/>
      <c r="C225" s="98"/>
      <c r="D225" s="98"/>
      <c r="E225" s="98"/>
      <c r="F225" s="98"/>
      <c r="G225" s="98"/>
      <c r="H225" s="98"/>
      <c r="I225" s="98"/>
      <c r="J225" s="74"/>
    </row>
    <row r="226" spans="1:10" x14ac:dyDescent="0.25">
      <c r="A226" s="97"/>
      <c r="B226" s="97"/>
      <c r="C226" s="98"/>
      <c r="D226" s="98"/>
      <c r="E226" s="98"/>
      <c r="F226" s="98"/>
      <c r="G226" s="98"/>
      <c r="H226" s="98"/>
      <c r="I226" s="98"/>
      <c r="J226" s="74"/>
    </row>
    <row r="227" spans="1:10" x14ac:dyDescent="0.25">
      <c r="A227" s="97"/>
      <c r="B227" s="97"/>
      <c r="C227" s="98"/>
      <c r="D227" s="98"/>
      <c r="E227" s="98"/>
      <c r="F227" s="98"/>
      <c r="G227" s="98"/>
      <c r="H227" s="98"/>
      <c r="I227" s="98"/>
      <c r="J227" s="74"/>
    </row>
    <row r="228" spans="1:10" x14ac:dyDescent="0.25">
      <c r="A228" s="97"/>
      <c r="B228" s="97"/>
      <c r="C228" s="98"/>
      <c r="D228" s="98"/>
      <c r="E228" s="98"/>
      <c r="F228" s="98"/>
      <c r="G228" s="98"/>
      <c r="H228" s="98"/>
      <c r="I228" s="98"/>
      <c r="J228" s="74"/>
    </row>
    <row r="229" spans="1:10" x14ac:dyDescent="0.25">
      <c r="A229" s="97"/>
      <c r="B229" s="97"/>
      <c r="C229" s="98"/>
      <c r="D229" s="98"/>
      <c r="E229" s="98"/>
      <c r="F229" s="98"/>
      <c r="G229" s="98"/>
      <c r="H229" s="98"/>
      <c r="I229" s="98"/>
      <c r="J229" s="74"/>
    </row>
    <row r="230" spans="1:10" x14ac:dyDescent="0.25">
      <c r="A230" s="97"/>
      <c r="B230" s="97"/>
      <c r="C230" s="98"/>
      <c r="D230" s="98"/>
      <c r="E230" s="98"/>
      <c r="F230" s="98"/>
      <c r="G230" s="98"/>
      <c r="H230" s="98"/>
      <c r="I230" s="98"/>
      <c r="J230" s="74"/>
    </row>
    <row r="231" spans="1:10" x14ac:dyDescent="0.25">
      <c r="A231" s="97"/>
      <c r="B231" s="97"/>
      <c r="C231" s="98"/>
      <c r="D231" s="98"/>
      <c r="E231" s="98"/>
      <c r="F231" s="98"/>
      <c r="G231" s="98"/>
      <c r="H231" s="98"/>
      <c r="I231" s="98"/>
      <c r="J231" s="74"/>
    </row>
    <row r="232" spans="1:10" x14ac:dyDescent="0.25">
      <c r="A232" s="97"/>
      <c r="B232" s="97"/>
      <c r="C232" s="98"/>
      <c r="D232" s="98"/>
      <c r="E232" s="98"/>
      <c r="F232" s="98"/>
      <c r="G232" s="98"/>
      <c r="H232" s="98"/>
      <c r="I232" s="98"/>
      <c r="J232" s="74"/>
    </row>
    <row r="233" spans="1:10" x14ac:dyDescent="0.25">
      <c r="A233" s="97"/>
      <c r="B233" s="97"/>
      <c r="C233" s="98"/>
      <c r="D233" s="98"/>
      <c r="E233" s="98"/>
      <c r="F233" s="98"/>
      <c r="G233" s="98"/>
      <c r="H233" s="98"/>
      <c r="I233" s="98"/>
      <c r="J233" s="74"/>
    </row>
    <row r="234" spans="1:10" x14ac:dyDescent="0.25">
      <c r="A234" s="97"/>
      <c r="B234" s="97"/>
      <c r="C234" s="98"/>
      <c r="D234" s="98"/>
      <c r="E234" s="98"/>
      <c r="F234" s="98"/>
      <c r="G234" s="98"/>
      <c r="H234" s="98"/>
      <c r="I234" s="98"/>
      <c r="J234" s="74"/>
    </row>
    <row r="235" spans="1:10" x14ac:dyDescent="0.25">
      <c r="A235" s="97"/>
      <c r="B235" s="97"/>
      <c r="C235" s="98"/>
      <c r="D235" s="98"/>
      <c r="E235" s="98"/>
      <c r="F235" s="98"/>
      <c r="G235" s="98"/>
      <c r="H235" s="98"/>
      <c r="I235" s="98"/>
      <c r="J235" s="74"/>
    </row>
    <row r="236" spans="1:10" x14ac:dyDescent="0.25">
      <c r="A236" s="97"/>
      <c r="B236" s="97"/>
      <c r="C236" s="98"/>
      <c r="D236" s="98"/>
      <c r="E236" s="98"/>
      <c r="F236" s="98"/>
      <c r="G236" s="98"/>
      <c r="H236" s="98"/>
      <c r="I236" s="98"/>
      <c r="J236" s="74"/>
    </row>
    <row r="237" spans="1:10" x14ac:dyDescent="0.25">
      <c r="A237" s="97"/>
      <c r="B237" s="97"/>
      <c r="C237" s="98"/>
      <c r="D237" s="98"/>
      <c r="E237" s="98"/>
      <c r="F237" s="98"/>
      <c r="G237" s="98"/>
      <c r="H237" s="98"/>
      <c r="I237" s="98"/>
      <c r="J237" s="74"/>
    </row>
    <row r="238" spans="1:10" x14ac:dyDescent="0.25">
      <c r="A238" s="97"/>
      <c r="B238" s="97"/>
      <c r="C238" s="98"/>
      <c r="D238" s="98"/>
      <c r="E238" s="98"/>
      <c r="F238" s="98"/>
      <c r="G238" s="98"/>
      <c r="H238" s="98"/>
      <c r="I238" s="98"/>
      <c r="J238" s="74"/>
    </row>
    <row r="239" spans="1:10" x14ac:dyDescent="0.25">
      <c r="A239" s="97"/>
      <c r="B239" s="97"/>
      <c r="C239" s="98"/>
      <c r="D239" s="98"/>
      <c r="E239" s="98"/>
      <c r="F239" s="98"/>
      <c r="G239" s="98"/>
      <c r="H239" s="98"/>
      <c r="I239" s="98"/>
      <c r="J239" s="74"/>
    </row>
    <row r="240" spans="1:10" x14ac:dyDescent="0.25">
      <c r="A240" s="97"/>
      <c r="B240" s="97"/>
      <c r="C240" s="98"/>
      <c r="D240" s="98"/>
      <c r="E240" s="98"/>
      <c r="F240" s="98"/>
      <c r="G240" s="98"/>
      <c r="H240" s="98"/>
      <c r="I240" s="98"/>
      <c r="J240" s="74"/>
    </row>
    <row r="241" spans="1:10" x14ac:dyDescent="0.25">
      <c r="A241" s="97"/>
      <c r="B241" s="97"/>
      <c r="C241" s="98"/>
      <c r="D241" s="98"/>
      <c r="E241" s="98"/>
      <c r="F241" s="98"/>
      <c r="G241" s="98"/>
      <c r="H241" s="98"/>
      <c r="I241" s="98"/>
      <c r="J241" s="74"/>
    </row>
    <row r="242" spans="1:10" x14ac:dyDescent="0.25">
      <c r="A242" s="97"/>
      <c r="B242" s="97"/>
      <c r="C242" s="98"/>
      <c r="D242" s="98"/>
      <c r="E242" s="98"/>
      <c r="F242" s="98"/>
      <c r="G242" s="98"/>
      <c r="H242" s="98"/>
      <c r="I242" s="98"/>
      <c r="J242" s="74"/>
    </row>
    <row r="243" spans="1:10" x14ac:dyDescent="0.25">
      <c r="A243" s="97"/>
      <c r="B243" s="97"/>
      <c r="C243" s="98"/>
      <c r="D243" s="98"/>
      <c r="E243" s="98"/>
      <c r="F243" s="98"/>
      <c r="G243" s="98"/>
      <c r="H243" s="98"/>
      <c r="I243" s="98"/>
      <c r="J243" s="74"/>
    </row>
    <row r="244" spans="1:10" x14ac:dyDescent="0.25">
      <c r="A244" s="97"/>
      <c r="B244" s="97"/>
      <c r="C244" s="98"/>
      <c r="D244" s="98"/>
      <c r="E244" s="98"/>
      <c r="F244" s="98"/>
      <c r="G244" s="98"/>
      <c r="H244" s="98"/>
      <c r="I244" s="98"/>
      <c r="J244" s="74"/>
    </row>
    <row r="245" spans="1:10" x14ac:dyDescent="0.25">
      <c r="A245" s="97"/>
      <c r="B245" s="97"/>
      <c r="C245" s="98"/>
      <c r="D245" s="98"/>
      <c r="E245" s="98"/>
      <c r="F245" s="98"/>
      <c r="G245" s="98"/>
      <c r="H245" s="98"/>
      <c r="I245" s="98"/>
      <c r="J245" s="74"/>
    </row>
    <row r="246" spans="1:10" x14ac:dyDescent="0.25">
      <c r="A246" s="97"/>
      <c r="B246" s="97"/>
      <c r="C246" s="98"/>
      <c r="D246" s="98"/>
      <c r="E246" s="98"/>
      <c r="F246" s="98"/>
      <c r="G246" s="98"/>
      <c r="H246" s="98"/>
      <c r="I246" s="98"/>
      <c r="J246" s="74"/>
    </row>
    <row r="247" spans="1:10" x14ac:dyDescent="0.25">
      <c r="A247" s="97"/>
      <c r="B247" s="97"/>
      <c r="C247" s="98"/>
      <c r="D247" s="98"/>
      <c r="E247" s="98"/>
      <c r="F247" s="98"/>
      <c r="G247" s="98"/>
      <c r="H247" s="98"/>
      <c r="I247" s="98"/>
      <c r="J247" s="74"/>
    </row>
    <row r="248" spans="1:10" x14ac:dyDescent="0.25">
      <c r="A248" s="97"/>
      <c r="B248" s="97"/>
      <c r="C248" s="98"/>
      <c r="D248" s="98"/>
      <c r="E248" s="98"/>
      <c r="F248" s="98"/>
      <c r="G248" s="98"/>
      <c r="H248" s="98"/>
      <c r="I248" s="98"/>
      <c r="J248" s="74"/>
    </row>
    <row r="249" spans="1:10" x14ac:dyDescent="0.25">
      <c r="A249" s="97"/>
      <c r="B249" s="97"/>
      <c r="C249" s="98"/>
      <c r="D249" s="98"/>
      <c r="E249" s="98"/>
      <c r="F249" s="98"/>
      <c r="G249" s="98"/>
      <c r="H249" s="98"/>
      <c r="I249" s="98"/>
      <c r="J249" s="74"/>
    </row>
    <row r="250" spans="1:10" x14ac:dyDescent="0.25">
      <c r="A250" s="97"/>
      <c r="B250" s="97"/>
      <c r="C250" s="98"/>
      <c r="D250" s="98"/>
      <c r="E250" s="98"/>
      <c r="F250" s="98"/>
      <c r="G250" s="98"/>
      <c r="H250" s="98"/>
      <c r="I250" s="98"/>
      <c r="J250" s="74"/>
    </row>
    <row r="251" spans="1:10" x14ac:dyDescent="0.25">
      <c r="A251" s="97"/>
      <c r="B251" s="97"/>
      <c r="C251" s="98"/>
      <c r="D251" s="98"/>
      <c r="E251" s="98"/>
      <c r="F251" s="98"/>
      <c r="G251" s="98"/>
      <c r="H251" s="98"/>
      <c r="I251" s="98"/>
      <c r="J251" s="74"/>
    </row>
    <row r="252" spans="1:10" x14ac:dyDescent="0.25">
      <c r="A252" s="97"/>
      <c r="B252" s="97"/>
      <c r="C252" s="98"/>
      <c r="D252" s="98"/>
      <c r="E252" s="98"/>
      <c r="F252" s="98"/>
      <c r="G252" s="98"/>
      <c r="H252" s="98"/>
      <c r="I252" s="98"/>
      <c r="J252" s="74"/>
    </row>
    <row r="253" spans="1:10" x14ac:dyDescent="0.25">
      <c r="A253" s="97"/>
      <c r="B253" s="97"/>
      <c r="C253" s="98"/>
      <c r="D253" s="98"/>
      <c r="E253" s="98"/>
      <c r="F253" s="98"/>
      <c r="G253" s="98"/>
      <c r="H253" s="98"/>
      <c r="I253" s="98"/>
      <c r="J253" s="74"/>
    </row>
    <row r="254" spans="1:10" x14ac:dyDescent="0.25">
      <c r="A254" s="97"/>
      <c r="B254" s="97"/>
      <c r="C254" s="98"/>
      <c r="D254" s="98"/>
      <c r="E254" s="98"/>
      <c r="F254" s="98"/>
      <c r="G254" s="98"/>
      <c r="H254" s="98"/>
      <c r="I254" s="98"/>
      <c r="J254" s="74"/>
    </row>
    <row r="255" spans="1:10" x14ac:dyDescent="0.25">
      <c r="A255" s="97"/>
      <c r="B255" s="97"/>
      <c r="C255" s="98"/>
      <c r="D255" s="98"/>
      <c r="E255" s="98"/>
      <c r="F255" s="98"/>
      <c r="G255" s="98"/>
      <c r="H255" s="98"/>
      <c r="I255" s="98"/>
      <c r="J255" s="74"/>
    </row>
    <row r="256" spans="1:10" x14ac:dyDescent="0.25">
      <c r="A256" s="97"/>
      <c r="B256" s="97"/>
      <c r="C256" s="98"/>
      <c r="D256" s="98"/>
      <c r="E256" s="98"/>
      <c r="F256" s="98"/>
      <c r="G256" s="98"/>
      <c r="H256" s="98"/>
      <c r="I256" s="98"/>
      <c r="J256" s="74"/>
    </row>
    <row r="257" spans="1:10" x14ac:dyDescent="0.25">
      <c r="A257" s="97"/>
      <c r="B257" s="97"/>
      <c r="C257" s="98"/>
      <c r="D257" s="98"/>
      <c r="E257" s="98"/>
      <c r="F257" s="98"/>
      <c r="G257" s="98"/>
      <c r="H257" s="98"/>
      <c r="I257" s="98"/>
      <c r="J257" s="74"/>
    </row>
    <row r="258" spans="1:10" x14ac:dyDescent="0.25">
      <c r="A258" s="97"/>
      <c r="B258" s="97"/>
      <c r="C258" s="98"/>
      <c r="D258" s="98"/>
      <c r="E258" s="98"/>
      <c r="F258" s="98"/>
      <c r="G258" s="98"/>
      <c r="H258" s="98"/>
      <c r="I258" s="98"/>
      <c r="J258" s="74"/>
    </row>
    <row r="259" spans="1:10" x14ac:dyDescent="0.25">
      <c r="A259" s="97"/>
      <c r="B259" s="97"/>
      <c r="C259" s="98"/>
      <c r="D259" s="98"/>
      <c r="E259" s="98"/>
      <c r="F259" s="98"/>
      <c r="G259" s="98"/>
      <c r="H259" s="98"/>
      <c r="I259" s="98"/>
      <c r="J259" s="74"/>
    </row>
    <row r="260" spans="1:10" x14ac:dyDescent="0.25">
      <c r="A260" s="97"/>
      <c r="B260" s="97"/>
      <c r="C260" s="98"/>
      <c r="D260" s="98"/>
      <c r="E260" s="98"/>
      <c r="F260" s="98"/>
      <c r="G260" s="98"/>
      <c r="H260" s="98"/>
      <c r="I260" s="74"/>
      <c r="J260" s="74"/>
    </row>
    <row r="261" spans="1:10" x14ac:dyDescent="0.25">
      <c r="A261" s="97"/>
      <c r="B261" s="97"/>
      <c r="C261" s="98"/>
      <c r="D261" s="98"/>
      <c r="E261" s="98"/>
      <c r="F261" s="98"/>
      <c r="G261" s="98"/>
      <c r="H261" s="98"/>
      <c r="I261" s="74"/>
      <c r="J261" s="74"/>
    </row>
    <row r="262" spans="1:10" x14ac:dyDescent="0.25">
      <c r="A262" s="97"/>
      <c r="B262" s="97"/>
      <c r="C262" s="98"/>
      <c r="D262" s="98"/>
      <c r="E262" s="98"/>
      <c r="F262" s="98"/>
      <c r="G262" s="98"/>
      <c r="H262" s="98"/>
      <c r="I262" s="74"/>
      <c r="J262" s="74"/>
    </row>
    <row r="263" spans="1:10" x14ac:dyDescent="0.25">
      <c r="A263" s="97"/>
      <c r="B263" s="97"/>
      <c r="C263" s="98"/>
      <c r="D263" s="98"/>
      <c r="E263" s="98"/>
      <c r="F263" s="98"/>
      <c r="G263" s="98"/>
      <c r="H263" s="98"/>
      <c r="I263" s="74"/>
      <c r="J263" s="74"/>
    </row>
    <row r="264" spans="1:10" x14ac:dyDescent="0.25">
      <c r="A264" s="97"/>
      <c r="B264" s="97"/>
      <c r="C264" s="98"/>
      <c r="D264" s="98"/>
      <c r="E264" s="98"/>
      <c r="F264" s="98"/>
      <c r="G264" s="98"/>
      <c r="H264" s="98"/>
      <c r="I264" s="74"/>
      <c r="J264" s="74"/>
    </row>
    <row r="265" spans="1:10" x14ac:dyDescent="0.25">
      <c r="A265" s="97"/>
      <c r="B265" s="97"/>
      <c r="C265" s="98"/>
      <c r="D265" s="98"/>
      <c r="E265" s="98"/>
      <c r="F265" s="98"/>
      <c r="G265" s="98"/>
      <c r="H265" s="98"/>
      <c r="I265" s="74"/>
      <c r="J265" s="74"/>
    </row>
    <row r="266" spans="1:10" x14ac:dyDescent="0.25">
      <c r="A266" s="97"/>
      <c r="B266" s="97"/>
      <c r="C266" s="98"/>
      <c r="D266" s="98"/>
      <c r="E266" s="98"/>
      <c r="F266" s="98"/>
      <c r="G266" s="98"/>
      <c r="H266" s="98"/>
      <c r="I266" s="74"/>
      <c r="J266" s="74"/>
    </row>
    <row r="267" spans="1:10" x14ac:dyDescent="0.25">
      <c r="A267" s="97"/>
      <c r="B267" s="97"/>
      <c r="C267" s="98"/>
      <c r="D267" s="98"/>
      <c r="E267" s="98"/>
      <c r="F267" s="98"/>
      <c r="G267" s="98"/>
      <c r="H267" s="98"/>
      <c r="I267" s="74"/>
      <c r="J267" s="74"/>
    </row>
    <row r="268" spans="1:10" x14ac:dyDescent="0.25">
      <c r="A268" s="97"/>
      <c r="B268" s="97"/>
      <c r="C268" s="98"/>
      <c r="D268" s="98"/>
      <c r="E268" s="98"/>
      <c r="F268" s="98"/>
      <c r="G268" s="98"/>
      <c r="H268" s="98"/>
      <c r="I268" s="74"/>
      <c r="J268" s="74"/>
    </row>
    <row r="269" spans="1:10" x14ac:dyDescent="0.25">
      <c r="A269" s="97"/>
      <c r="B269" s="97"/>
      <c r="C269" s="98"/>
      <c r="D269" s="98"/>
      <c r="E269" s="98"/>
      <c r="F269" s="98"/>
      <c r="G269" s="98"/>
      <c r="H269" s="98"/>
      <c r="I269" s="74"/>
      <c r="J269" s="74"/>
    </row>
    <row r="270" spans="1:10" x14ac:dyDescent="0.25">
      <c r="A270" s="97"/>
      <c r="B270" s="97"/>
      <c r="C270" s="98"/>
      <c r="D270" s="98"/>
      <c r="E270" s="98"/>
      <c r="F270" s="98"/>
      <c r="G270" s="98"/>
      <c r="H270" s="98"/>
      <c r="I270" s="74"/>
      <c r="J270" s="74"/>
    </row>
    <row r="271" spans="1:10" x14ac:dyDescent="0.25">
      <c r="A271" s="97"/>
      <c r="B271" s="97"/>
      <c r="C271" s="98"/>
      <c r="D271" s="98"/>
      <c r="E271" s="98"/>
      <c r="F271" s="98"/>
      <c r="G271" s="98"/>
      <c r="H271" s="98"/>
      <c r="I271" s="74"/>
      <c r="J271" s="74"/>
    </row>
    <row r="272" spans="1:10" x14ac:dyDescent="0.25">
      <c r="A272" s="97"/>
      <c r="B272" s="97"/>
      <c r="C272" s="98"/>
      <c r="D272" s="98"/>
      <c r="E272" s="98"/>
      <c r="F272" s="98"/>
      <c r="G272" s="98"/>
      <c r="H272" s="98"/>
      <c r="I272" s="74"/>
      <c r="J272" s="74"/>
    </row>
    <row r="273" spans="1:10" x14ac:dyDescent="0.25">
      <c r="A273" s="97"/>
      <c r="B273" s="97"/>
      <c r="C273" s="97"/>
      <c r="D273" s="97"/>
      <c r="E273" s="97"/>
      <c r="F273" s="97"/>
      <c r="G273" s="98"/>
      <c r="H273" s="98"/>
      <c r="I273" s="74"/>
      <c r="J273" s="74"/>
    </row>
    <row r="274" spans="1:10" x14ac:dyDescent="0.25">
      <c r="A274" s="97"/>
      <c r="B274" s="97"/>
      <c r="C274" s="97"/>
      <c r="D274" s="97"/>
      <c r="E274" s="97"/>
      <c r="F274" s="97"/>
      <c r="G274" s="98"/>
      <c r="H274" s="98"/>
      <c r="I274" s="74"/>
      <c r="J274" s="74"/>
    </row>
    <row r="275" spans="1:10" x14ac:dyDescent="0.25">
      <c r="A275" s="97"/>
      <c r="B275" s="97"/>
      <c r="C275" s="97"/>
      <c r="D275" s="97"/>
      <c r="E275" s="97"/>
      <c r="F275" s="97"/>
      <c r="G275" s="98"/>
      <c r="H275" s="98"/>
      <c r="I275" s="74"/>
      <c r="J275" s="74"/>
    </row>
    <row r="276" spans="1:10" x14ac:dyDescent="0.25">
      <c r="A276" s="97"/>
      <c r="B276" s="97"/>
      <c r="C276" s="97"/>
      <c r="D276" s="97"/>
      <c r="E276" s="97"/>
      <c r="F276" s="97"/>
      <c r="G276" s="98"/>
      <c r="H276" s="98"/>
      <c r="I276" s="74"/>
      <c r="J276" s="74"/>
    </row>
    <row r="277" spans="1:10" x14ac:dyDescent="0.25">
      <c r="A277" s="97"/>
      <c r="B277" s="97"/>
      <c r="C277" s="97"/>
      <c r="D277" s="97"/>
      <c r="E277" s="97"/>
      <c r="F277" s="97"/>
      <c r="G277" s="98"/>
      <c r="H277" s="98"/>
      <c r="I277" s="74"/>
      <c r="J277" s="74"/>
    </row>
    <row r="278" spans="1:10" x14ac:dyDescent="0.25">
      <c r="A278" s="97"/>
      <c r="B278" s="97"/>
      <c r="C278" s="97"/>
      <c r="D278" s="97"/>
      <c r="E278" s="97"/>
      <c r="F278" s="97"/>
      <c r="G278" s="98"/>
      <c r="H278" s="98"/>
      <c r="I278" s="74"/>
      <c r="J278" s="74"/>
    </row>
    <row r="279" spans="1:10" x14ac:dyDescent="0.25">
      <c r="A279" s="97"/>
      <c r="B279" s="97"/>
      <c r="C279" s="97"/>
      <c r="D279" s="97"/>
      <c r="E279" s="97"/>
      <c r="F279" s="97"/>
      <c r="G279" s="98"/>
      <c r="H279" s="98"/>
      <c r="I279" s="74"/>
      <c r="J279" s="74"/>
    </row>
    <row r="280" spans="1:10" x14ac:dyDescent="0.25">
      <c r="A280" s="97"/>
      <c r="B280" s="97"/>
      <c r="C280" s="97"/>
      <c r="D280" s="97"/>
      <c r="E280" s="97"/>
      <c r="F280" s="97"/>
      <c r="G280" s="98"/>
      <c r="H280" s="98"/>
      <c r="I280" s="74"/>
      <c r="J280" s="74"/>
    </row>
    <row r="281" spans="1:10" x14ac:dyDescent="0.25">
      <c r="A281" s="97"/>
      <c r="B281" s="97"/>
      <c r="C281" s="97"/>
      <c r="D281" s="97"/>
      <c r="E281" s="97"/>
      <c r="F281" s="97"/>
      <c r="G281" s="98"/>
      <c r="H281" s="98"/>
      <c r="I281" s="74"/>
      <c r="J281" s="74"/>
    </row>
    <row r="282" spans="1:10" x14ac:dyDescent="0.25">
      <c r="A282" s="97"/>
      <c r="B282" s="97"/>
      <c r="C282" s="97"/>
      <c r="D282" s="97"/>
      <c r="E282" s="97"/>
      <c r="F282" s="97"/>
      <c r="G282" s="98"/>
      <c r="H282" s="98"/>
      <c r="I282" s="74"/>
      <c r="J282" s="74"/>
    </row>
  </sheetData>
  <mergeCells count="31">
    <mergeCell ref="A7:A10"/>
    <mergeCell ref="A1:I1"/>
    <mergeCell ref="A2:I2"/>
    <mergeCell ref="A3:I3"/>
    <mergeCell ref="A5:A6"/>
    <mergeCell ref="B5:B6"/>
    <mergeCell ref="C5:C6"/>
    <mergeCell ref="D5:D6"/>
    <mergeCell ref="E5:E6"/>
    <mergeCell ref="F5:F6"/>
    <mergeCell ref="A92:A94"/>
    <mergeCell ref="A11:A17"/>
    <mergeCell ref="A18:A19"/>
    <mergeCell ref="A20:A21"/>
    <mergeCell ref="A22:A23"/>
    <mergeCell ref="A24:A55"/>
    <mergeCell ref="A56:A57"/>
    <mergeCell ref="A58:A59"/>
    <mergeCell ref="A60:A82"/>
    <mergeCell ref="A83:A86"/>
    <mergeCell ref="A87:A89"/>
    <mergeCell ref="A90:A91"/>
    <mergeCell ref="A116:A118"/>
    <mergeCell ref="A119:A121"/>
    <mergeCell ref="A122:A123"/>
    <mergeCell ref="A95:A96"/>
    <mergeCell ref="A97:A103"/>
    <mergeCell ref="A105:A107"/>
    <mergeCell ref="A108:A109"/>
    <mergeCell ref="A110:A112"/>
    <mergeCell ref="A113:A115"/>
  </mergeCells>
  <pageMargins left="0.25" right="0.25" top="0.75" bottom="0.75" header="0.3" footer="0.3"/>
  <pageSetup paperSize="9" scale="80" orientation="portrait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282"/>
  <sheetViews>
    <sheetView zoomScaleNormal="100" workbookViewId="0">
      <selection activeCell="K11" sqref="K11"/>
    </sheetView>
  </sheetViews>
  <sheetFormatPr defaultRowHeight="15" x14ac:dyDescent="0.25"/>
  <cols>
    <col min="1" max="1" width="3.28515625" customWidth="1"/>
    <col min="2" max="2" width="37" customWidth="1"/>
    <col min="3" max="3" width="10.28515625" customWidth="1"/>
    <col min="4" max="4" width="10.7109375" customWidth="1"/>
    <col min="5" max="5" width="13.140625" bestFit="1" customWidth="1"/>
    <col min="6" max="6" width="9.5703125" customWidth="1"/>
    <col min="7" max="7" width="10.140625" customWidth="1"/>
    <col min="8" max="9" width="11.42578125" bestFit="1" customWidth="1"/>
    <col min="257" max="257" width="3.28515625" customWidth="1"/>
    <col min="258" max="258" width="31.42578125" customWidth="1"/>
    <col min="259" max="259" width="10.28515625" customWidth="1"/>
    <col min="260" max="260" width="10.7109375" customWidth="1"/>
    <col min="261" max="261" width="13.140625" bestFit="1" customWidth="1"/>
    <col min="262" max="262" width="9.5703125" customWidth="1"/>
    <col min="263" max="263" width="10.140625" customWidth="1"/>
    <col min="264" max="265" width="11.42578125" bestFit="1" customWidth="1"/>
    <col min="513" max="513" width="3.28515625" customWidth="1"/>
    <col min="514" max="514" width="31.42578125" customWidth="1"/>
    <col min="515" max="515" width="10.28515625" customWidth="1"/>
    <col min="516" max="516" width="10.7109375" customWidth="1"/>
    <col min="517" max="517" width="13.140625" bestFit="1" customWidth="1"/>
    <col min="518" max="518" width="9.5703125" customWidth="1"/>
    <col min="519" max="519" width="10.140625" customWidth="1"/>
    <col min="520" max="521" width="11.42578125" bestFit="1" customWidth="1"/>
    <col min="769" max="769" width="3.28515625" customWidth="1"/>
    <col min="770" max="770" width="31.42578125" customWidth="1"/>
    <col min="771" max="771" width="10.28515625" customWidth="1"/>
    <col min="772" max="772" width="10.7109375" customWidth="1"/>
    <col min="773" max="773" width="13.140625" bestFit="1" customWidth="1"/>
    <col min="774" max="774" width="9.5703125" customWidth="1"/>
    <col min="775" max="775" width="10.140625" customWidth="1"/>
    <col min="776" max="777" width="11.42578125" bestFit="1" customWidth="1"/>
    <col min="1025" max="1025" width="3.28515625" customWidth="1"/>
    <col min="1026" max="1026" width="31.42578125" customWidth="1"/>
    <col min="1027" max="1027" width="10.28515625" customWidth="1"/>
    <col min="1028" max="1028" width="10.7109375" customWidth="1"/>
    <col min="1029" max="1029" width="13.140625" bestFit="1" customWidth="1"/>
    <col min="1030" max="1030" width="9.5703125" customWidth="1"/>
    <col min="1031" max="1031" width="10.140625" customWidth="1"/>
    <col min="1032" max="1033" width="11.42578125" bestFit="1" customWidth="1"/>
    <col min="1281" max="1281" width="3.28515625" customWidth="1"/>
    <col min="1282" max="1282" width="31.42578125" customWidth="1"/>
    <col min="1283" max="1283" width="10.28515625" customWidth="1"/>
    <col min="1284" max="1284" width="10.7109375" customWidth="1"/>
    <col min="1285" max="1285" width="13.140625" bestFit="1" customWidth="1"/>
    <col min="1286" max="1286" width="9.5703125" customWidth="1"/>
    <col min="1287" max="1287" width="10.140625" customWidth="1"/>
    <col min="1288" max="1289" width="11.42578125" bestFit="1" customWidth="1"/>
    <col min="1537" max="1537" width="3.28515625" customWidth="1"/>
    <col min="1538" max="1538" width="31.42578125" customWidth="1"/>
    <col min="1539" max="1539" width="10.28515625" customWidth="1"/>
    <col min="1540" max="1540" width="10.7109375" customWidth="1"/>
    <col min="1541" max="1541" width="13.140625" bestFit="1" customWidth="1"/>
    <col min="1542" max="1542" width="9.5703125" customWidth="1"/>
    <col min="1543" max="1543" width="10.140625" customWidth="1"/>
    <col min="1544" max="1545" width="11.42578125" bestFit="1" customWidth="1"/>
    <col min="1793" max="1793" width="3.28515625" customWidth="1"/>
    <col min="1794" max="1794" width="31.42578125" customWidth="1"/>
    <col min="1795" max="1795" width="10.28515625" customWidth="1"/>
    <col min="1796" max="1796" width="10.7109375" customWidth="1"/>
    <col min="1797" max="1797" width="13.140625" bestFit="1" customWidth="1"/>
    <col min="1798" max="1798" width="9.5703125" customWidth="1"/>
    <col min="1799" max="1799" width="10.140625" customWidth="1"/>
    <col min="1800" max="1801" width="11.42578125" bestFit="1" customWidth="1"/>
    <col min="2049" max="2049" width="3.28515625" customWidth="1"/>
    <col min="2050" max="2050" width="31.42578125" customWidth="1"/>
    <col min="2051" max="2051" width="10.28515625" customWidth="1"/>
    <col min="2052" max="2052" width="10.7109375" customWidth="1"/>
    <col min="2053" max="2053" width="13.140625" bestFit="1" customWidth="1"/>
    <col min="2054" max="2054" width="9.5703125" customWidth="1"/>
    <col min="2055" max="2055" width="10.140625" customWidth="1"/>
    <col min="2056" max="2057" width="11.42578125" bestFit="1" customWidth="1"/>
    <col min="2305" max="2305" width="3.28515625" customWidth="1"/>
    <col min="2306" max="2306" width="31.42578125" customWidth="1"/>
    <col min="2307" max="2307" width="10.28515625" customWidth="1"/>
    <col min="2308" max="2308" width="10.7109375" customWidth="1"/>
    <col min="2309" max="2309" width="13.140625" bestFit="1" customWidth="1"/>
    <col min="2310" max="2310" width="9.5703125" customWidth="1"/>
    <col min="2311" max="2311" width="10.140625" customWidth="1"/>
    <col min="2312" max="2313" width="11.42578125" bestFit="1" customWidth="1"/>
    <col min="2561" max="2561" width="3.28515625" customWidth="1"/>
    <col min="2562" max="2562" width="31.42578125" customWidth="1"/>
    <col min="2563" max="2563" width="10.28515625" customWidth="1"/>
    <col min="2564" max="2564" width="10.7109375" customWidth="1"/>
    <col min="2565" max="2565" width="13.140625" bestFit="1" customWidth="1"/>
    <col min="2566" max="2566" width="9.5703125" customWidth="1"/>
    <col min="2567" max="2567" width="10.140625" customWidth="1"/>
    <col min="2568" max="2569" width="11.42578125" bestFit="1" customWidth="1"/>
    <col min="2817" max="2817" width="3.28515625" customWidth="1"/>
    <col min="2818" max="2818" width="31.42578125" customWidth="1"/>
    <col min="2819" max="2819" width="10.28515625" customWidth="1"/>
    <col min="2820" max="2820" width="10.7109375" customWidth="1"/>
    <col min="2821" max="2821" width="13.140625" bestFit="1" customWidth="1"/>
    <col min="2822" max="2822" width="9.5703125" customWidth="1"/>
    <col min="2823" max="2823" width="10.140625" customWidth="1"/>
    <col min="2824" max="2825" width="11.42578125" bestFit="1" customWidth="1"/>
    <col min="3073" max="3073" width="3.28515625" customWidth="1"/>
    <col min="3074" max="3074" width="31.42578125" customWidth="1"/>
    <col min="3075" max="3075" width="10.28515625" customWidth="1"/>
    <col min="3076" max="3076" width="10.7109375" customWidth="1"/>
    <col min="3077" max="3077" width="13.140625" bestFit="1" customWidth="1"/>
    <col min="3078" max="3078" width="9.5703125" customWidth="1"/>
    <col min="3079" max="3079" width="10.140625" customWidth="1"/>
    <col min="3080" max="3081" width="11.42578125" bestFit="1" customWidth="1"/>
    <col min="3329" max="3329" width="3.28515625" customWidth="1"/>
    <col min="3330" max="3330" width="31.42578125" customWidth="1"/>
    <col min="3331" max="3331" width="10.28515625" customWidth="1"/>
    <col min="3332" max="3332" width="10.7109375" customWidth="1"/>
    <col min="3333" max="3333" width="13.140625" bestFit="1" customWidth="1"/>
    <col min="3334" max="3334" width="9.5703125" customWidth="1"/>
    <col min="3335" max="3335" width="10.140625" customWidth="1"/>
    <col min="3336" max="3337" width="11.42578125" bestFit="1" customWidth="1"/>
    <col min="3585" max="3585" width="3.28515625" customWidth="1"/>
    <col min="3586" max="3586" width="31.42578125" customWidth="1"/>
    <col min="3587" max="3587" width="10.28515625" customWidth="1"/>
    <col min="3588" max="3588" width="10.7109375" customWidth="1"/>
    <col min="3589" max="3589" width="13.140625" bestFit="1" customWidth="1"/>
    <col min="3590" max="3590" width="9.5703125" customWidth="1"/>
    <col min="3591" max="3591" width="10.140625" customWidth="1"/>
    <col min="3592" max="3593" width="11.42578125" bestFit="1" customWidth="1"/>
    <col min="3841" max="3841" width="3.28515625" customWidth="1"/>
    <col min="3842" max="3842" width="31.42578125" customWidth="1"/>
    <col min="3843" max="3843" width="10.28515625" customWidth="1"/>
    <col min="3844" max="3844" width="10.7109375" customWidth="1"/>
    <col min="3845" max="3845" width="13.140625" bestFit="1" customWidth="1"/>
    <col min="3846" max="3846" width="9.5703125" customWidth="1"/>
    <col min="3847" max="3847" width="10.140625" customWidth="1"/>
    <col min="3848" max="3849" width="11.42578125" bestFit="1" customWidth="1"/>
    <col min="4097" max="4097" width="3.28515625" customWidth="1"/>
    <col min="4098" max="4098" width="31.42578125" customWidth="1"/>
    <col min="4099" max="4099" width="10.28515625" customWidth="1"/>
    <col min="4100" max="4100" width="10.7109375" customWidth="1"/>
    <col min="4101" max="4101" width="13.140625" bestFit="1" customWidth="1"/>
    <col min="4102" max="4102" width="9.5703125" customWidth="1"/>
    <col min="4103" max="4103" width="10.140625" customWidth="1"/>
    <col min="4104" max="4105" width="11.42578125" bestFit="1" customWidth="1"/>
    <col min="4353" max="4353" width="3.28515625" customWidth="1"/>
    <col min="4354" max="4354" width="31.42578125" customWidth="1"/>
    <col min="4355" max="4355" width="10.28515625" customWidth="1"/>
    <col min="4356" max="4356" width="10.7109375" customWidth="1"/>
    <col min="4357" max="4357" width="13.140625" bestFit="1" customWidth="1"/>
    <col min="4358" max="4358" width="9.5703125" customWidth="1"/>
    <col min="4359" max="4359" width="10.140625" customWidth="1"/>
    <col min="4360" max="4361" width="11.42578125" bestFit="1" customWidth="1"/>
    <col min="4609" max="4609" width="3.28515625" customWidth="1"/>
    <col min="4610" max="4610" width="31.42578125" customWidth="1"/>
    <col min="4611" max="4611" width="10.28515625" customWidth="1"/>
    <col min="4612" max="4612" width="10.7109375" customWidth="1"/>
    <col min="4613" max="4613" width="13.140625" bestFit="1" customWidth="1"/>
    <col min="4614" max="4614" width="9.5703125" customWidth="1"/>
    <col min="4615" max="4615" width="10.140625" customWidth="1"/>
    <col min="4616" max="4617" width="11.42578125" bestFit="1" customWidth="1"/>
    <col min="4865" max="4865" width="3.28515625" customWidth="1"/>
    <col min="4866" max="4866" width="31.42578125" customWidth="1"/>
    <col min="4867" max="4867" width="10.28515625" customWidth="1"/>
    <col min="4868" max="4868" width="10.7109375" customWidth="1"/>
    <col min="4869" max="4869" width="13.140625" bestFit="1" customWidth="1"/>
    <col min="4870" max="4870" width="9.5703125" customWidth="1"/>
    <col min="4871" max="4871" width="10.140625" customWidth="1"/>
    <col min="4872" max="4873" width="11.42578125" bestFit="1" customWidth="1"/>
    <col min="5121" max="5121" width="3.28515625" customWidth="1"/>
    <col min="5122" max="5122" width="31.42578125" customWidth="1"/>
    <col min="5123" max="5123" width="10.28515625" customWidth="1"/>
    <col min="5124" max="5124" width="10.7109375" customWidth="1"/>
    <col min="5125" max="5125" width="13.140625" bestFit="1" customWidth="1"/>
    <col min="5126" max="5126" width="9.5703125" customWidth="1"/>
    <col min="5127" max="5127" width="10.140625" customWidth="1"/>
    <col min="5128" max="5129" width="11.42578125" bestFit="1" customWidth="1"/>
    <col min="5377" max="5377" width="3.28515625" customWidth="1"/>
    <col min="5378" max="5378" width="31.42578125" customWidth="1"/>
    <col min="5379" max="5379" width="10.28515625" customWidth="1"/>
    <col min="5380" max="5380" width="10.7109375" customWidth="1"/>
    <col min="5381" max="5381" width="13.140625" bestFit="1" customWidth="1"/>
    <col min="5382" max="5382" width="9.5703125" customWidth="1"/>
    <col min="5383" max="5383" width="10.140625" customWidth="1"/>
    <col min="5384" max="5385" width="11.42578125" bestFit="1" customWidth="1"/>
    <col min="5633" max="5633" width="3.28515625" customWidth="1"/>
    <col min="5634" max="5634" width="31.42578125" customWidth="1"/>
    <col min="5635" max="5635" width="10.28515625" customWidth="1"/>
    <col min="5636" max="5636" width="10.7109375" customWidth="1"/>
    <col min="5637" max="5637" width="13.140625" bestFit="1" customWidth="1"/>
    <col min="5638" max="5638" width="9.5703125" customWidth="1"/>
    <col min="5639" max="5639" width="10.140625" customWidth="1"/>
    <col min="5640" max="5641" width="11.42578125" bestFit="1" customWidth="1"/>
    <col min="5889" max="5889" width="3.28515625" customWidth="1"/>
    <col min="5890" max="5890" width="31.42578125" customWidth="1"/>
    <col min="5891" max="5891" width="10.28515625" customWidth="1"/>
    <col min="5892" max="5892" width="10.7109375" customWidth="1"/>
    <col min="5893" max="5893" width="13.140625" bestFit="1" customWidth="1"/>
    <col min="5894" max="5894" width="9.5703125" customWidth="1"/>
    <col min="5895" max="5895" width="10.140625" customWidth="1"/>
    <col min="5896" max="5897" width="11.42578125" bestFit="1" customWidth="1"/>
    <col min="6145" max="6145" width="3.28515625" customWidth="1"/>
    <col min="6146" max="6146" width="31.42578125" customWidth="1"/>
    <col min="6147" max="6147" width="10.28515625" customWidth="1"/>
    <col min="6148" max="6148" width="10.7109375" customWidth="1"/>
    <col min="6149" max="6149" width="13.140625" bestFit="1" customWidth="1"/>
    <col min="6150" max="6150" width="9.5703125" customWidth="1"/>
    <col min="6151" max="6151" width="10.140625" customWidth="1"/>
    <col min="6152" max="6153" width="11.42578125" bestFit="1" customWidth="1"/>
    <col min="6401" max="6401" width="3.28515625" customWidth="1"/>
    <col min="6402" max="6402" width="31.42578125" customWidth="1"/>
    <col min="6403" max="6403" width="10.28515625" customWidth="1"/>
    <col min="6404" max="6404" width="10.7109375" customWidth="1"/>
    <col min="6405" max="6405" width="13.140625" bestFit="1" customWidth="1"/>
    <col min="6406" max="6406" width="9.5703125" customWidth="1"/>
    <col min="6407" max="6407" width="10.140625" customWidth="1"/>
    <col min="6408" max="6409" width="11.42578125" bestFit="1" customWidth="1"/>
    <col min="6657" max="6657" width="3.28515625" customWidth="1"/>
    <col min="6658" max="6658" width="31.42578125" customWidth="1"/>
    <col min="6659" max="6659" width="10.28515625" customWidth="1"/>
    <col min="6660" max="6660" width="10.7109375" customWidth="1"/>
    <col min="6661" max="6661" width="13.140625" bestFit="1" customWidth="1"/>
    <col min="6662" max="6662" width="9.5703125" customWidth="1"/>
    <col min="6663" max="6663" width="10.140625" customWidth="1"/>
    <col min="6664" max="6665" width="11.42578125" bestFit="1" customWidth="1"/>
    <col min="6913" max="6913" width="3.28515625" customWidth="1"/>
    <col min="6914" max="6914" width="31.42578125" customWidth="1"/>
    <col min="6915" max="6915" width="10.28515625" customWidth="1"/>
    <col min="6916" max="6916" width="10.7109375" customWidth="1"/>
    <col min="6917" max="6917" width="13.140625" bestFit="1" customWidth="1"/>
    <col min="6918" max="6918" width="9.5703125" customWidth="1"/>
    <col min="6919" max="6919" width="10.140625" customWidth="1"/>
    <col min="6920" max="6921" width="11.42578125" bestFit="1" customWidth="1"/>
    <col min="7169" max="7169" width="3.28515625" customWidth="1"/>
    <col min="7170" max="7170" width="31.42578125" customWidth="1"/>
    <col min="7171" max="7171" width="10.28515625" customWidth="1"/>
    <col min="7172" max="7172" width="10.7109375" customWidth="1"/>
    <col min="7173" max="7173" width="13.140625" bestFit="1" customWidth="1"/>
    <col min="7174" max="7174" width="9.5703125" customWidth="1"/>
    <col min="7175" max="7175" width="10.140625" customWidth="1"/>
    <col min="7176" max="7177" width="11.42578125" bestFit="1" customWidth="1"/>
    <col min="7425" max="7425" width="3.28515625" customWidth="1"/>
    <col min="7426" max="7426" width="31.42578125" customWidth="1"/>
    <col min="7427" max="7427" width="10.28515625" customWidth="1"/>
    <col min="7428" max="7428" width="10.7109375" customWidth="1"/>
    <col min="7429" max="7429" width="13.140625" bestFit="1" customWidth="1"/>
    <col min="7430" max="7430" width="9.5703125" customWidth="1"/>
    <col min="7431" max="7431" width="10.140625" customWidth="1"/>
    <col min="7432" max="7433" width="11.42578125" bestFit="1" customWidth="1"/>
    <col min="7681" max="7681" width="3.28515625" customWidth="1"/>
    <col min="7682" max="7682" width="31.42578125" customWidth="1"/>
    <col min="7683" max="7683" width="10.28515625" customWidth="1"/>
    <col min="7684" max="7684" width="10.7109375" customWidth="1"/>
    <col min="7685" max="7685" width="13.140625" bestFit="1" customWidth="1"/>
    <col min="7686" max="7686" width="9.5703125" customWidth="1"/>
    <col min="7687" max="7687" width="10.140625" customWidth="1"/>
    <col min="7688" max="7689" width="11.42578125" bestFit="1" customWidth="1"/>
    <col min="7937" max="7937" width="3.28515625" customWidth="1"/>
    <col min="7938" max="7938" width="31.42578125" customWidth="1"/>
    <col min="7939" max="7939" width="10.28515625" customWidth="1"/>
    <col min="7940" max="7940" width="10.7109375" customWidth="1"/>
    <col min="7941" max="7941" width="13.140625" bestFit="1" customWidth="1"/>
    <col min="7942" max="7942" width="9.5703125" customWidth="1"/>
    <col min="7943" max="7943" width="10.140625" customWidth="1"/>
    <col min="7944" max="7945" width="11.42578125" bestFit="1" customWidth="1"/>
    <col min="8193" max="8193" width="3.28515625" customWidth="1"/>
    <col min="8194" max="8194" width="31.42578125" customWidth="1"/>
    <col min="8195" max="8195" width="10.28515625" customWidth="1"/>
    <col min="8196" max="8196" width="10.7109375" customWidth="1"/>
    <col min="8197" max="8197" width="13.140625" bestFit="1" customWidth="1"/>
    <col min="8198" max="8198" width="9.5703125" customWidth="1"/>
    <col min="8199" max="8199" width="10.140625" customWidth="1"/>
    <col min="8200" max="8201" width="11.42578125" bestFit="1" customWidth="1"/>
    <col min="8449" max="8449" width="3.28515625" customWidth="1"/>
    <col min="8450" max="8450" width="31.42578125" customWidth="1"/>
    <col min="8451" max="8451" width="10.28515625" customWidth="1"/>
    <col min="8452" max="8452" width="10.7109375" customWidth="1"/>
    <col min="8453" max="8453" width="13.140625" bestFit="1" customWidth="1"/>
    <col min="8454" max="8454" width="9.5703125" customWidth="1"/>
    <col min="8455" max="8455" width="10.140625" customWidth="1"/>
    <col min="8456" max="8457" width="11.42578125" bestFit="1" customWidth="1"/>
    <col min="8705" max="8705" width="3.28515625" customWidth="1"/>
    <col min="8706" max="8706" width="31.42578125" customWidth="1"/>
    <col min="8707" max="8707" width="10.28515625" customWidth="1"/>
    <col min="8708" max="8708" width="10.7109375" customWidth="1"/>
    <col min="8709" max="8709" width="13.140625" bestFit="1" customWidth="1"/>
    <col min="8710" max="8710" width="9.5703125" customWidth="1"/>
    <col min="8711" max="8711" width="10.140625" customWidth="1"/>
    <col min="8712" max="8713" width="11.42578125" bestFit="1" customWidth="1"/>
    <col min="8961" max="8961" width="3.28515625" customWidth="1"/>
    <col min="8962" max="8962" width="31.42578125" customWidth="1"/>
    <col min="8963" max="8963" width="10.28515625" customWidth="1"/>
    <col min="8964" max="8964" width="10.7109375" customWidth="1"/>
    <col min="8965" max="8965" width="13.140625" bestFit="1" customWidth="1"/>
    <col min="8966" max="8966" width="9.5703125" customWidth="1"/>
    <col min="8967" max="8967" width="10.140625" customWidth="1"/>
    <col min="8968" max="8969" width="11.42578125" bestFit="1" customWidth="1"/>
    <col min="9217" max="9217" width="3.28515625" customWidth="1"/>
    <col min="9218" max="9218" width="31.42578125" customWidth="1"/>
    <col min="9219" max="9219" width="10.28515625" customWidth="1"/>
    <col min="9220" max="9220" width="10.7109375" customWidth="1"/>
    <col min="9221" max="9221" width="13.140625" bestFit="1" customWidth="1"/>
    <col min="9222" max="9222" width="9.5703125" customWidth="1"/>
    <col min="9223" max="9223" width="10.140625" customWidth="1"/>
    <col min="9224" max="9225" width="11.42578125" bestFit="1" customWidth="1"/>
    <col min="9473" max="9473" width="3.28515625" customWidth="1"/>
    <col min="9474" max="9474" width="31.42578125" customWidth="1"/>
    <col min="9475" max="9475" width="10.28515625" customWidth="1"/>
    <col min="9476" max="9476" width="10.7109375" customWidth="1"/>
    <col min="9477" max="9477" width="13.140625" bestFit="1" customWidth="1"/>
    <col min="9478" max="9478" width="9.5703125" customWidth="1"/>
    <col min="9479" max="9479" width="10.140625" customWidth="1"/>
    <col min="9480" max="9481" width="11.42578125" bestFit="1" customWidth="1"/>
    <col min="9729" max="9729" width="3.28515625" customWidth="1"/>
    <col min="9730" max="9730" width="31.42578125" customWidth="1"/>
    <col min="9731" max="9731" width="10.28515625" customWidth="1"/>
    <col min="9732" max="9732" width="10.7109375" customWidth="1"/>
    <col min="9733" max="9733" width="13.140625" bestFit="1" customWidth="1"/>
    <col min="9734" max="9734" width="9.5703125" customWidth="1"/>
    <col min="9735" max="9735" width="10.140625" customWidth="1"/>
    <col min="9736" max="9737" width="11.42578125" bestFit="1" customWidth="1"/>
    <col min="9985" max="9985" width="3.28515625" customWidth="1"/>
    <col min="9986" max="9986" width="31.42578125" customWidth="1"/>
    <col min="9987" max="9987" width="10.28515625" customWidth="1"/>
    <col min="9988" max="9988" width="10.7109375" customWidth="1"/>
    <col min="9989" max="9989" width="13.140625" bestFit="1" customWidth="1"/>
    <col min="9990" max="9990" width="9.5703125" customWidth="1"/>
    <col min="9991" max="9991" width="10.140625" customWidth="1"/>
    <col min="9992" max="9993" width="11.42578125" bestFit="1" customWidth="1"/>
    <col min="10241" max="10241" width="3.28515625" customWidth="1"/>
    <col min="10242" max="10242" width="31.42578125" customWidth="1"/>
    <col min="10243" max="10243" width="10.28515625" customWidth="1"/>
    <col min="10244" max="10244" width="10.7109375" customWidth="1"/>
    <col min="10245" max="10245" width="13.140625" bestFit="1" customWidth="1"/>
    <col min="10246" max="10246" width="9.5703125" customWidth="1"/>
    <col min="10247" max="10247" width="10.140625" customWidth="1"/>
    <col min="10248" max="10249" width="11.42578125" bestFit="1" customWidth="1"/>
    <col min="10497" max="10497" width="3.28515625" customWidth="1"/>
    <col min="10498" max="10498" width="31.42578125" customWidth="1"/>
    <col min="10499" max="10499" width="10.28515625" customWidth="1"/>
    <col min="10500" max="10500" width="10.7109375" customWidth="1"/>
    <col min="10501" max="10501" width="13.140625" bestFit="1" customWidth="1"/>
    <col min="10502" max="10502" width="9.5703125" customWidth="1"/>
    <col min="10503" max="10503" width="10.140625" customWidth="1"/>
    <col min="10504" max="10505" width="11.42578125" bestFit="1" customWidth="1"/>
    <col min="10753" max="10753" width="3.28515625" customWidth="1"/>
    <col min="10754" max="10754" width="31.42578125" customWidth="1"/>
    <col min="10755" max="10755" width="10.28515625" customWidth="1"/>
    <col min="10756" max="10756" width="10.7109375" customWidth="1"/>
    <col min="10757" max="10757" width="13.140625" bestFit="1" customWidth="1"/>
    <col min="10758" max="10758" width="9.5703125" customWidth="1"/>
    <col min="10759" max="10759" width="10.140625" customWidth="1"/>
    <col min="10760" max="10761" width="11.42578125" bestFit="1" customWidth="1"/>
    <col min="11009" max="11009" width="3.28515625" customWidth="1"/>
    <col min="11010" max="11010" width="31.42578125" customWidth="1"/>
    <col min="11011" max="11011" width="10.28515625" customWidth="1"/>
    <col min="11012" max="11012" width="10.7109375" customWidth="1"/>
    <col min="11013" max="11013" width="13.140625" bestFit="1" customWidth="1"/>
    <col min="11014" max="11014" width="9.5703125" customWidth="1"/>
    <col min="11015" max="11015" width="10.140625" customWidth="1"/>
    <col min="11016" max="11017" width="11.42578125" bestFit="1" customWidth="1"/>
    <col min="11265" max="11265" width="3.28515625" customWidth="1"/>
    <col min="11266" max="11266" width="31.42578125" customWidth="1"/>
    <col min="11267" max="11267" width="10.28515625" customWidth="1"/>
    <col min="11268" max="11268" width="10.7109375" customWidth="1"/>
    <col min="11269" max="11269" width="13.140625" bestFit="1" customWidth="1"/>
    <col min="11270" max="11270" width="9.5703125" customWidth="1"/>
    <col min="11271" max="11271" width="10.140625" customWidth="1"/>
    <col min="11272" max="11273" width="11.42578125" bestFit="1" customWidth="1"/>
    <col min="11521" max="11521" width="3.28515625" customWidth="1"/>
    <col min="11522" max="11522" width="31.42578125" customWidth="1"/>
    <col min="11523" max="11523" width="10.28515625" customWidth="1"/>
    <col min="11524" max="11524" width="10.7109375" customWidth="1"/>
    <col min="11525" max="11525" width="13.140625" bestFit="1" customWidth="1"/>
    <col min="11526" max="11526" width="9.5703125" customWidth="1"/>
    <col min="11527" max="11527" width="10.140625" customWidth="1"/>
    <col min="11528" max="11529" width="11.42578125" bestFit="1" customWidth="1"/>
    <col min="11777" max="11777" width="3.28515625" customWidth="1"/>
    <col min="11778" max="11778" width="31.42578125" customWidth="1"/>
    <col min="11779" max="11779" width="10.28515625" customWidth="1"/>
    <col min="11780" max="11780" width="10.7109375" customWidth="1"/>
    <col min="11781" max="11781" width="13.140625" bestFit="1" customWidth="1"/>
    <col min="11782" max="11782" width="9.5703125" customWidth="1"/>
    <col min="11783" max="11783" width="10.140625" customWidth="1"/>
    <col min="11784" max="11785" width="11.42578125" bestFit="1" customWidth="1"/>
    <col min="12033" max="12033" width="3.28515625" customWidth="1"/>
    <col min="12034" max="12034" width="31.42578125" customWidth="1"/>
    <col min="12035" max="12035" width="10.28515625" customWidth="1"/>
    <col min="12036" max="12036" width="10.7109375" customWidth="1"/>
    <col min="12037" max="12037" width="13.140625" bestFit="1" customWidth="1"/>
    <col min="12038" max="12038" width="9.5703125" customWidth="1"/>
    <col min="12039" max="12039" width="10.140625" customWidth="1"/>
    <col min="12040" max="12041" width="11.42578125" bestFit="1" customWidth="1"/>
    <col min="12289" max="12289" width="3.28515625" customWidth="1"/>
    <col min="12290" max="12290" width="31.42578125" customWidth="1"/>
    <col min="12291" max="12291" width="10.28515625" customWidth="1"/>
    <col min="12292" max="12292" width="10.7109375" customWidth="1"/>
    <col min="12293" max="12293" width="13.140625" bestFit="1" customWidth="1"/>
    <col min="12294" max="12294" width="9.5703125" customWidth="1"/>
    <col min="12295" max="12295" width="10.140625" customWidth="1"/>
    <col min="12296" max="12297" width="11.42578125" bestFit="1" customWidth="1"/>
    <col min="12545" max="12545" width="3.28515625" customWidth="1"/>
    <col min="12546" max="12546" width="31.42578125" customWidth="1"/>
    <col min="12547" max="12547" width="10.28515625" customWidth="1"/>
    <col min="12548" max="12548" width="10.7109375" customWidth="1"/>
    <col min="12549" max="12549" width="13.140625" bestFit="1" customWidth="1"/>
    <col min="12550" max="12550" width="9.5703125" customWidth="1"/>
    <col min="12551" max="12551" width="10.140625" customWidth="1"/>
    <col min="12552" max="12553" width="11.42578125" bestFit="1" customWidth="1"/>
    <col min="12801" max="12801" width="3.28515625" customWidth="1"/>
    <col min="12802" max="12802" width="31.42578125" customWidth="1"/>
    <col min="12803" max="12803" width="10.28515625" customWidth="1"/>
    <col min="12804" max="12804" width="10.7109375" customWidth="1"/>
    <col min="12805" max="12805" width="13.140625" bestFit="1" customWidth="1"/>
    <col min="12806" max="12806" width="9.5703125" customWidth="1"/>
    <col min="12807" max="12807" width="10.140625" customWidth="1"/>
    <col min="12808" max="12809" width="11.42578125" bestFit="1" customWidth="1"/>
    <col min="13057" max="13057" width="3.28515625" customWidth="1"/>
    <col min="13058" max="13058" width="31.42578125" customWidth="1"/>
    <col min="13059" max="13059" width="10.28515625" customWidth="1"/>
    <col min="13060" max="13060" width="10.7109375" customWidth="1"/>
    <col min="13061" max="13061" width="13.140625" bestFit="1" customWidth="1"/>
    <col min="13062" max="13062" width="9.5703125" customWidth="1"/>
    <col min="13063" max="13063" width="10.140625" customWidth="1"/>
    <col min="13064" max="13065" width="11.42578125" bestFit="1" customWidth="1"/>
    <col min="13313" max="13313" width="3.28515625" customWidth="1"/>
    <col min="13314" max="13314" width="31.42578125" customWidth="1"/>
    <col min="13315" max="13315" width="10.28515625" customWidth="1"/>
    <col min="13316" max="13316" width="10.7109375" customWidth="1"/>
    <col min="13317" max="13317" width="13.140625" bestFit="1" customWidth="1"/>
    <col min="13318" max="13318" width="9.5703125" customWidth="1"/>
    <col min="13319" max="13319" width="10.140625" customWidth="1"/>
    <col min="13320" max="13321" width="11.42578125" bestFit="1" customWidth="1"/>
    <col min="13569" max="13569" width="3.28515625" customWidth="1"/>
    <col min="13570" max="13570" width="31.42578125" customWidth="1"/>
    <col min="13571" max="13571" width="10.28515625" customWidth="1"/>
    <col min="13572" max="13572" width="10.7109375" customWidth="1"/>
    <col min="13573" max="13573" width="13.140625" bestFit="1" customWidth="1"/>
    <col min="13574" max="13574" width="9.5703125" customWidth="1"/>
    <col min="13575" max="13575" width="10.140625" customWidth="1"/>
    <col min="13576" max="13577" width="11.42578125" bestFit="1" customWidth="1"/>
    <col min="13825" max="13825" width="3.28515625" customWidth="1"/>
    <col min="13826" max="13826" width="31.42578125" customWidth="1"/>
    <col min="13827" max="13827" width="10.28515625" customWidth="1"/>
    <col min="13828" max="13828" width="10.7109375" customWidth="1"/>
    <col min="13829" max="13829" width="13.140625" bestFit="1" customWidth="1"/>
    <col min="13830" max="13830" width="9.5703125" customWidth="1"/>
    <col min="13831" max="13831" width="10.140625" customWidth="1"/>
    <col min="13832" max="13833" width="11.42578125" bestFit="1" customWidth="1"/>
    <col min="14081" max="14081" width="3.28515625" customWidth="1"/>
    <col min="14082" max="14082" width="31.42578125" customWidth="1"/>
    <col min="14083" max="14083" width="10.28515625" customWidth="1"/>
    <col min="14084" max="14084" width="10.7109375" customWidth="1"/>
    <col min="14085" max="14085" width="13.140625" bestFit="1" customWidth="1"/>
    <col min="14086" max="14086" width="9.5703125" customWidth="1"/>
    <col min="14087" max="14087" width="10.140625" customWidth="1"/>
    <col min="14088" max="14089" width="11.42578125" bestFit="1" customWidth="1"/>
    <col min="14337" max="14337" width="3.28515625" customWidth="1"/>
    <col min="14338" max="14338" width="31.42578125" customWidth="1"/>
    <col min="14339" max="14339" width="10.28515625" customWidth="1"/>
    <col min="14340" max="14340" width="10.7109375" customWidth="1"/>
    <col min="14341" max="14341" width="13.140625" bestFit="1" customWidth="1"/>
    <col min="14342" max="14342" width="9.5703125" customWidth="1"/>
    <col min="14343" max="14343" width="10.140625" customWidth="1"/>
    <col min="14344" max="14345" width="11.42578125" bestFit="1" customWidth="1"/>
    <col min="14593" max="14593" width="3.28515625" customWidth="1"/>
    <col min="14594" max="14594" width="31.42578125" customWidth="1"/>
    <col min="14595" max="14595" width="10.28515625" customWidth="1"/>
    <col min="14596" max="14596" width="10.7109375" customWidth="1"/>
    <col min="14597" max="14597" width="13.140625" bestFit="1" customWidth="1"/>
    <col min="14598" max="14598" width="9.5703125" customWidth="1"/>
    <col min="14599" max="14599" width="10.140625" customWidth="1"/>
    <col min="14600" max="14601" width="11.42578125" bestFit="1" customWidth="1"/>
    <col min="14849" max="14849" width="3.28515625" customWidth="1"/>
    <col min="14850" max="14850" width="31.42578125" customWidth="1"/>
    <col min="14851" max="14851" width="10.28515625" customWidth="1"/>
    <col min="14852" max="14852" width="10.7109375" customWidth="1"/>
    <col min="14853" max="14853" width="13.140625" bestFit="1" customWidth="1"/>
    <col min="14854" max="14854" width="9.5703125" customWidth="1"/>
    <col min="14855" max="14855" width="10.140625" customWidth="1"/>
    <col min="14856" max="14857" width="11.42578125" bestFit="1" customWidth="1"/>
    <col min="15105" max="15105" width="3.28515625" customWidth="1"/>
    <col min="15106" max="15106" width="31.42578125" customWidth="1"/>
    <col min="15107" max="15107" width="10.28515625" customWidth="1"/>
    <col min="15108" max="15108" width="10.7109375" customWidth="1"/>
    <col min="15109" max="15109" width="13.140625" bestFit="1" customWidth="1"/>
    <col min="15110" max="15110" width="9.5703125" customWidth="1"/>
    <col min="15111" max="15111" width="10.140625" customWidth="1"/>
    <col min="15112" max="15113" width="11.42578125" bestFit="1" customWidth="1"/>
    <col min="15361" max="15361" width="3.28515625" customWidth="1"/>
    <col min="15362" max="15362" width="31.42578125" customWidth="1"/>
    <col min="15363" max="15363" width="10.28515625" customWidth="1"/>
    <col min="15364" max="15364" width="10.7109375" customWidth="1"/>
    <col min="15365" max="15365" width="13.140625" bestFit="1" customWidth="1"/>
    <col min="15366" max="15366" width="9.5703125" customWidth="1"/>
    <col min="15367" max="15367" width="10.140625" customWidth="1"/>
    <col min="15368" max="15369" width="11.42578125" bestFit="1" customWidth="1"/>
    <col min="15617" max="15617" width="3.28515625" customWidth="1"/>
    <col min="15618" max="15618" width="31.42578125" customWidth="1"/>
    <col min="15619" max="15619" width="10.28515625" customWidth="1"/>
    <col min="15620" max="15620" width="10.7109375" customWidth="1"/>
    <col min="15621" max="15621" width="13.140625" bestFit="1" customWidth="1"/>
    <col min="15622" max="15622" width="9.5703125" customWidth="1"/>
    <col min="15623" max="15623" width="10.140625" customWidth="1"/>
    <col min="15624" max="15625" width="11.42578125" bestFit="1" customWidth="1"/>
    <col min="15873" max="15873" width="3.28515625" customWidth="1"/>
    <col min="15874" max="15874" width="31.42578125" customWidth="1"/>
    <col min="15875" max="15875" width="10.28515625" customWidth="1"/>
    <col min="15876" max="15876" width="10.7109375" customWidth="1"/>
    <col min="15877" max="15877" width="13.140625" bestFit="1" customWidth="1"/>
    <col min="15878" max="15878" width="9.5703125" customWidth="1"/>
    <col min="15879" max="15879" width="10.140625" customWidth="1"/>
    <col min="15880" max="15881" width="11.42578125" bestFit="1" customWidth="1"/>
    <col min="16129" max="16129" width="3.28515625" customWidth="1"/>
    <col min="16130" max="16130" width="31.42578125" customWidth="1"/>
    <col min="16131" max="16131" width="10.28515625" customWidth="1"/>
    <col min="16132" max="16132" width="10.7109375" customWidth="1"/>
    <col min="16133" max="16133" width="13.140625" bestFit="1" customWidth="1"/>
    <col min="16134" max="16134" width="9.5703125" customWidth="1"/>
    <col min="16135" max="16135" width="10.140625" customWidth="1"/>
    <col min="16136" max="16137" width="11.42578125" bestFit="1" customWidth="1"/>
  </cols>
  <sheetData>
    <row r="1" spans="1:12" x14ac:dyDescent="0.25">
      <c r="A1" s="188"/>
      <c r="B1" s="189"/>
      <c r="C1" s="189"/>
      <c r="D1" s="189"/>
      <c r="E1" s="189"/>
      <c r="F1" s="189"/>
      <c r="G1" s="189"/>
      <c r="H1" s="189"/>
      <c r="I1" s="189"/>
    </row>
    <row r="2" spans="1:12" x14ac:dyDescent="0.25">
      <c r="A2" s="190" t="s">
        <v>0</v>
      </c>
      <c r="B2" s="190"/>
      <c r="C2" s="190"/>
      <c r="D2" s="190"/>
      <c r="E2" s="190"/>
      <c r="F2" s="190"/>
      <c r="G2" s="190"/>
      <c r="H2" s="190"/>
      <c r="I2" s="190"/>
    </row>
    <row r="3" spans="1:12" x14ac:dyDescent="0.25">
      <c r="A3" s="190" t="s">
        <v>152</v>
      </c>
      <c r="B3" s="191"/>
      <c r="C3" s="191"/>
      <c r="D3" s="191"/>
      <c r="E3" s="191"/>
      <c r="F3" s="191"/>
      <c r="G3" s="191"/>
      <c r="H3" s="191"/>
      <c r="I3" s="191"/>
    </row>
    <row r="5" spans="1:12" ht="30" x14ac:dyDescent="0.25">
      <c r="A5" s="192" t="s">
        <v>1</v>
      </c>
      <c r="B5" s="194" t="s">
        <v>2</v>
      </c>
      <c r="C5" s="193" t="s">
        <v>3</v>
      </c>
      <c r="D5" s="193" t="s">
        <v>4</v>
      </c>
      <c r="E5" s="193" t="s">
        <v>120</v>
      </c>
      <c r="F5" s="193" t="s">
        <v>121</v>
      </c>
      <c r="G5" s="1" t="s">
        <v>5</v>
      </c>
      <c r="H5" s="1" t="s">
        <v>5</v>
      </c>
      <c r="I5" s="2" t="s">
        <v>5</v>
      </c>
    </row>
    <row r="6" spans="1:12" ht="35.25" thickBot="1" x14ac:dyDescent="0.3">
      <c r="A6" s="193"/>
      <c r="B6" s="195"/>
      <c r="C6" s="196"/>
      <c r="D6" s="196"/>
      <c r="E6" s="196"/>
      <c r="F6" s="196"/>
      <c r="G6" s="3" t="s">
        <v>133</v>
      </c>
      <c r="H6" s="3" t="s">
        <v>139</v>
      </c>
      <c r="I6" s="4" t="s">
        <v>153</v>
      </c>
    </row>
    <row r="7" spans="1:12" x14ac:dyDescent="0.25">
      <c r="A7" s="185">
        <v>1</v>
      </c>
      <c r="B7" s="5" t="s">
        <v>6</v>
      </c>
      <c r="C7" s="6">
        <v>1968</v>
      </c>
      <c r="D7" s="102">
        <v>1551</v>
      </c>
      <c r="E7" s="131">
        <f>1551+2</f>
        <v>1553</v>
      </c>
      <c r="F7" s="8">
        <f>1551+7</f>
        <v>1558</v>
      </c>
      <c r="G7" s="9">
        <f>F7/E7*100</f>
        <v>100.32195750160979</v>
      </c>
      <c r="H7" s="10">
        <f>F7/D7*100</f>
        <v>100.45132172791746</v>
      </c>
      <c r="I7" s="11">
        <f>F7/C7*100</f>
        <v>79.166666666666657</v>
      </c>
      <c r="J7" t="s">
        <v>123</v>
      </c>
      <c r="L7">
        <v>1551</v>
      </c>
    </row>
    <row r="8" spans="1:12" x14ac:dyDescent="0.25">
      <c r="A8" s="186"/>
      <c r="B8" s="12" t="s">
        <v>7</v>
      </c>
      <c r="C8" s="13">
        <v>4</v>
      </c>
      <c r="D8" s="13">
        <v>11</v>
      </c>
      <c r="E8" s="126">
        <v>5</v>
      </c>
      <c r="F8" s="13">
        <v>7</v>
      </c>
      <c r="G8" s="15">
        <f>F8/E8*100</f>
        <v>140</v>
      </c>
      <c r="H8" s="16">
        <f t="shared" ref="H8:H78" si="0">F8/D8*100</f>
        <v>63.636363636363633</v>
      </c>
      <c r="I8" s="17">
        <f t="shared" ref="I8:I78" si="1">F8/C8*100</f>
        <v>175</v>
      </c>
    </row>
    <row r="9" spans="1:12" x14ac:dyDescent="0.25">
      <c r="A9" s="186"/>
      <c r="B9" s="18" t="s">
        <v>8</v>
      </c>
      <c r="C9" s="19">
        <v>0</v>
      </c>
      <c r="D9" s="151">
        <v>1</v>
      </c>
      <c r="E9" s="133">
        <v>0</v>
      </c>
      <c r="F9" s="19">
        <v>0</v>
      </c>
      <c r="G9" s="15" t="e">
        <f>F9/E9*100</f>
        <v>#DIV/0!</v>
      </c>
      <c r="H9" s="16">
        <f>F9/D9*100</f>
        <v>0</v>
      </c>
      <c r="I9" s="17" t="e">
        <f>F9/C9*100</f>
        <v>#DIV/0!</v>
      </c>
    </row>
    <row r="10" spans="1:12" ht="15.75" thickBot="1" x14ac:dyDescent="0.3">
      <c r="A10" s="187"/>
      <c r="B10" s="20" t="s">
        <v>9</v>
      </c>
      <c r="C10" s="21">
        <v>3</v>
      </c>
      <c r="D10" s="21">
        <v>-9</v>
      </c>
      <c r="E10" s="128">
        <v>-3</v>
      </c>
      <c r="F10" s="21">
        <v>0</v>
      </c>
      <c r="G10" s="23">
        <f t="shared" ref="G10:G79" si="2">F10/E10*100</f>
        <v>0</v>
      </c>
      <c r="H10" s="24">
        <f t="shared" si="0"/>
        <v>0</v>
      </c>
      <c r="I10" s="25">
        <f t="shared" si="1"/>
        <v>0</v>
      </c>
    </row>
    <row r="11" spans="1:12" x14ac:dyDescent="0.25">
      <c r="A11" s="185">
        <v>2</v>
      </c>
      <c r="B11" s="26" t="s">
        <v>10</v>
      </c>
      <c r="C11" s="6">
        <v>1032</v>
      </c>
      <c r="D11" s="6">
        <v>909</v>
      </c>
      <c r="E11" s="6">
        <v>909</v>
      </c>
      <c r="F11" s="6">
        <v>909</v>
      </c>
      <c r="G11" s="9">
        <f t="shared" si="2"/>
        <v>100</v>
      </c>
      <c r="H11" s="10">
        <f t="shared" si="0"/>
        <v>100</v>
      </c>
      <c r="I11" s="11">
        <f t="shared" si="1"/>
        <v>88.081395348837205</v>
      </c>
    </row>
    <row r="12" spans="1:12" x14ac:dyDescent="0.25">
      <c r="A12" s="186"/>
      <c r="B12" s="12" t="s">
        <v>11</v>
      </c>
      <c r="C12" s="13">
        <v>903</v>
      </c>
      <c r="D12" s="13">
        <v>834</v>
      </c>
      <c r="E12" s="13">
        <v>834</v>
      </c>
      <c r="F12" s="13">
        <v>835</v>
      </c>
      <c r="G12" s="15">
        <f t="shared" si="2"/>
        <v>100.11990407673861</v>
      </c>
      <c r="H12" s="16">
        <f t="shared" si="0"/>
        <v>100.11990407673861</v>
      </c>
      <c r="I12" s="17">
        <f t="shared" si="1"/>
        <v>92.469545957918058</v>
      </c>
    </row>
    <row r="13" spans="1:12" x14ac:dyDescent="0.25">
      <c r="A13" s="186"/>
      <c r="B13" s="12" t="s">
        <v>12</v>
      </c>
      <c r="C13" s="13">
        <v>126</v>
      </c>
      <c r="D13" s="13">
        <v>29</v>
      </c>
      <c r="E13" s="13">
        <v>29</v>
      </c>
      <c r="F13" s="13">
        <v>29</v>
      </c>
      <c r="G13" s="15">
        <f t="shared" si="2"/>
        <v>100</v>
      </c>
      <c r="H13" s="16">
        <f t="shared" si="0"/>
        <v>100</v>
      </c>
      <c r="I13" s="17">
        <f t="shared" si="1"/>
        <v>23.015873015873016</v>
      </c>
    </row>
    <row r="14" spans="1:12" x14ac:dyDescent="0.25">
      <c r="A14" s="186"/>
      <c r="B14" s="12" t="s">
        <v>13</v>
      </c>
      <c r="C14" s="13">
        <v>15</v>
      </c>
      <c r="D14" s="13">
        <v>4</v>
      </c>
      <c r="E14" s="13">
        <v>5</v>
      </c>
      <c r="F14" s="13">
        <v>3</v>
      </c>
      <c r="G14" s="15">
        <f t="shared" si="2"/>
        <v>60</v>
      </c>
      <c r="H14" s="16">
        <f t="shared" si="0"/>
        <v>75</v>
      </c>
      <c r="I14" s="17">
        <f t="shared" si="1"/>
        <v>20</v>
      </c>
    </row>
    <row r="15" spans="1:12" x14ac:dyDescent="0.25">
      <c r="A15" s="186"/>
      <c r="B15" s="27" t="s">
        <v>14</v>
      </c>
      <c r="C15" s="28">
        <f>C12+C14</f>
        <v>918</v>
      </c>
      <c r="D15" s="28">
        <f>D12+D14</f>
        <v>838</v>
      </c>
      <c r="E15" s="28">
        <f>E12+E14</f>
        <v>839</v>
      </c>
      <c r="F15" s="28">
        <f>F12+F14</f>
        <v>838</v>
      </c>
      <c r="G15" s="15">
        <f t="shared" si="2"/>
        <v>99.880810488677</v>
      </c>
      <c r="H15" s="16">
        <f t="shared" si="0"/>
        <v>100</v>
      </c>
      <c r="I15" s="17">
        <f t="shared" si="1"/>
        <v>91.28540305010894</v>
      </c>
    </row>
    <row r="16" spans="1:12" x14ac:dyDescent="0.25">
      <c r="A16" s="186"/>
      <c r="B16" s="29" t="s">
        <v>15</v>
      </c>
      <c r="C16" s="30">
        <f>C14/C15</f>
        <v>1.6339869281045753E-2</v>
      </c>
      <c r="D16" s="30">
        <f>D14/D15</f>
        <v>4.7732696897374704E-3</v>
      </c>
      <c r="E16" s="30">
        <f>E14/E15</f>
        <v>5.9594755661501785E-3</v>
      </c>
      <c r="F16" s="31">
        <f>F14/F15</f>
        <v>3.5799522673031028E-3</v>
      </c>
      <c r="G16" s="15">
        <f t="shared" si="2"/>
        <v>60.071599045346069</v>
      </c>
      <c r="H16" s="16">
        <f t="shared" si="0"/>
        <v>75</v>
      </c>
      <c r="I16" s="17">
        <f t="shared" si="1"/>
        <v>21.909307875894989</v>
      </c>
    </row>
    <row r="17" spans="1:9" ht="15.75" thickBot="1" x14ac:dyDescent="0.3">
      <c r="A17" s="187"/>
      <c r="B17" s="32" t="s">
        <v>16</v>
      </c>
      <c r="C17" s="33">
        <f>C13/C15</f>
        <v>0.13725490196078433</v>
      </c>
      <c r="D17" s="33">
        <f>D13/D15</f>
        <v>3.4606205250596656E-2</v>
      </c>
      <c r="E17" s="33">
        <f>E13/E15</f>
        <v>3.4564958283671038E-2</v>
      </c>
      <c r="F17" s="34">
        <f>F13/F15</f>
        <v>3.4606205250596656E-2</v>
      </c>
      <c r="G17" s="23">
        <f t="shared" si="2"/>
        <v>100.11933174224343</v>
      </c>
      <c r="H17" s="24">
        <f t="shared" si="0"/>
        <v>100</v>
      </c>
      <c r="I17" s="25">
        <f t="shared" si="1"/>
        <v>25.213092396863274</v>
      </c>
    </row>
    <row r="18" spans="1:9" x14ac:dyDescent="0.25">
      <c r="A18" s="185">
        <v>3</v>
      </c>
      <c r="B18" s="26" t="s">
        <v>17</v>
      </c>
      <c r="C18" s="6">
        <v>55480</v>
      </c>
      <c r="D18" s="102">
        <v>104600</v>
      </c>
      <c r="E18" s="35">
        <v>110000</v>
      </c>
      <c r="F18" s="35">
        <v>105000</v>
      </c>
      <c r="G18" s="9">
        <f t="shared" si="2"/>
        <v>95.454545454545453</v>
      </c>
      <c r="H18" s="10">
        <f t="shared" si="0"/>
        <v>100.38240917782026</v>
      </c>
      <c r="I18" s="11">
        <f t="shared" si="1"/>
        <v>189.25739005046864</v>
      </c>
    </row>
    <row r="19" spans="1:9" ht="26.25" thickBot="1" x14ac:dyDescent="0.3">
      <c r="A19" s="187"/>
      <c r="B19" s="36" t="s">
        <v>18</v>
      </c>
      <c r="C19" s="37">
        <f>C18/C12/12*1000</f>
        <v>5119.9704688076781</v>
      </c>
      <c r="D19" s="37">
        <f t="shared" ref="D19:F19" si="3">D18/D12/12*1000</f>
        <v>10451.638689048763</v>
      </c>
      <c r="E19" s="37">
        <f t="shared" si="3"/>
        <v>10991.207034372503</v>
      </c>
      <c r="F19" s="37">
        <f t="shared" si="3"/>
        <v>10479.041916167665</v>
      </c>
      <c r="G19" s="23">
        <f t="shared" si="2"/>
        <v>95.340228633641814</v>
      </c>
      <c r="H19" s="24">
        <f t="shared" si="0"/>
        <v>100.26219072371507</v>
      </c>
      <c r="I19" s="25">
        <f t="shared" si="1"/>
        <v>204.66996792284215</v>
      </c>
    </row>
    <row r="20" spans="1:9" x14ac:dyDescent="0.25">
      <c r="A20" s="185">
        <v>4</v>
      </c>
      <c r="B20" s="5" t="s">
        <v>19</v>
      </c>
      <c r="C20" s="6">
        <v>70933.320000000007</v>
      </c>
      <c r="D20" s="103">
        <v>148460</v>
      </c>
      <c r="E20" s="6">
        <v>150000</v>
      </c>
      <c r="F20" s="38">
        <v>153640</v>
      </c>
      <c r="G20" s="9">
        <f t="shared" si="2"/>
        <v>102.42666666666666</v>
      </c>
      <c r="H20" s="10">
        <f t="shared" si="0"/>
        <v>103.48915532803449</v>
      </c>
      <c r="I20" s="11">
        <f t="shared" si="1"/>
        <v>216.59778507477162</v>
      </c>
    </row>
    <row r="21" spans="1:9" ht="15.75" thickBot="1" x14ac:dyDescent="0.3">
      <c r="A21" s="187"/>
      <c r="B21" s="39" t="s">
        <v>20</v>
      </c>
      <c r="C21" s="40">
        <f>C20/C7/12*1000</f>
        <v>3003.6128048780492</v>
      </c>
      <c r="D21" s="40">
        <f t="shared" ref="D21:F21" si="4">D20/D7/12*1000</f>
        <v>7976.5742531699971</v>
      </c>
      <c r="E21" s="40">
        <f t="shared" si="4"/>
        <v>8048.9375402446885</v>
      </c>
      <c r="F21" s="40">
        <f t="shared" si="4"/>
        <v>8217.8005990586225</v>
      </c>
      <c r="G21" s="23">
        <f t="shared" si="2"/>
        <v>102.09795464270432</v>
      </c>
      <c r="H21" s="24">
        <f t="shared" si="0"/>
        <v>103.02418479703563</v>
      </c>
      <c r="I21" s="41">
        <f t="shared" si="1"/>
        <v>273.59720219971149</v>
      </c>
    </row>
    <row r="22" spans="1:9" ht="26.25" x14ac:dyDescent="0.25">
      <c r="A22" s="185">
        <v>5</v>
      </c>
      <c r="B22" s="42" t="s">
        <v>21</v>
      </c>
      <c r="C22" s="6">
        <v>395</v>
      </c>
      <c r="D22" s="103">
        <v>175</v>
      </c>
      <c r="E22" s="103">
        <v>175</v>
      </c>
      <c r="F22" s="103">
        <v>175</v>
      </c>
      <c r="G22" s="9">
        <f t="shared" si="2"/>
        <v>100</v>
      </c>
      <c r="H22" s="10">
        <f t="shared" si="0"/>
        <v>100</v>
      </c>
      <c r="I22" s="43">
        <f t="shared" si="1"/>
        <v>44.303797468354425</v>
      </c>
    </row>
    <row r="23" spans="1:9" ht="27" thickBot="1" x14ac:dyDescent="0.3">
      <c r="A23" s="187"/>
      <c r="B23" s="44" t="s">
        <v>22</v>
      </c>
      <c r="C23" s="37">
        <f>C22/C7*100</f>
        <v>20.071138211382113</v>
      </c>
      <c r="D23" s="37">
        <f>D22/D7*100</f>
        <v>11.283043197936815</v>
      </c>
      <c r="E23" s="37">
        <f>E22/E7*100</f>
        <v>11.268512556342563</v>
      </c>
      <c r="F23" s="45">
        <f>F22/F7*100</f>
        <v>11.232349165596919</v>
      </c>
      <c r="G23" s="23">
        <f t="shared" si="2"/>
        <v>99.679075738125803</v>
      </c>
      <c r="H23" s="24">
        <f t="shared" si="0"/>
        <v>99.55070603337613</v>
      </c>
      <c r="I23" s="41">
        <f t="shared" si="1"/>
        <v>55.96269153897402</v>
      </c>
    </row>
    <row r="24" spans="1:9" ht="26.25" x14ac:dyDescent="0.25">
      <c r="A24" s="200">
        <v>6</v>
      </c>
      <c r="B24" s="101" t="s">
        <v>23</v>
      </c>
      <c r="C24" s="38"/>
      <c r="D24" s="7"/>
      <c r="E24" s="7"/>
      <c r="F24" s="38"/>
      <c r="G24" s="9"/>
      <c r="H24" s="10"/>
      <c r="I24" s="43"/>
    </row>
    <row r="25" spans="1:9" x14ac:dyDescent="0.25">
      <c r="A25" s="201"/>
      <c r="B25" s="48" t="s">
        <v>24</v>
      </c>
      <c r="C25" s="13"/>
      <c r="D25" s="14"/>
      <c r="E25" s="13">
        <v>4.3</v>
      </c>
      <c r="F25" s="49">
        <v>4.5</v>
      </c>
      <c r="G25" s="15">
        <f t="shared" si="2"/>
        <v>104.65116279069768</v>
      </c>
      <c r="H25" s="16" t="e">
        <f t="shared" si="0"/>
        <v>#DIV/0!</v>
      </c>
      <c r="I25" s="50" t="e">
        <f t="shared" si="1"/>
        <v>#DIV/0!</v>
      </c>
    </row>
    <row r="26" spans="1:9" x14ac:dyDescent="0.25">
      <c r="A26" s="201"/>
      <c r="B26" s="12" t="s">
        <v>25</v>
      </c>
      <c r="C26" s="13"/>
      <c r="D26" s="135">
        <v>9.4</v>
      </c>
      <c r="E26" s="13">
        <v>10</v>
      </c>
      <c r="F26" s="49">
        <v>14</v>
      </c>
      <c r="G26" s="15">
        <f t="shared" si="2"/>
        <v>140</v>
      </c>
      <c r="H26" s="16">
        <f t="shared" si="0"/>
        <v>148.93617021276594</v>
      </c>
      <c r="I26" s="50" t="e">
        <f t="shared" si="1"/>
        <v>#DIV/0!</v>
      </c>
    </row>
    <row r="27" spans="1:9" x14ac:dyDescent="0.25">
      <c r="A27" s="201"/>
      <c r="B27" s="12" t="s">
        <v>26</v>
      </c>
      <c r="C27" s="13"/>
      <c r="D27" s="14"/>
      <c r="E27" s="13"/>
      <c r="F27" s="13"/>
      <c r="G27" s="15" t="e">
        <f>F27/E27*100</f>
        <v>#DIV/0!</v>
      </c>
      <c r="H27" s="16" t="e">
        <f>F27/D27*100</f>
        <v>#DIV/0!</v>
      </c>
      <c r="I27" s="50" t="e">
        <f>F27/C27*100</f>
        <v>#DIV/0!</v>
      </c>
    </row>
    <row r="28" spans="1:9" x14ac:dyDescent="0.25">
      <c r="A28" s="201"/>
      <c r="B28" s="12" t="s">
        <v>27</v>
      </c>
      <c r="C28" s="13"/>
      <c r="D28" s="14"/>
      <c r="E28" s="13"/>
      <c r="F28" s="13"/>
      <c r="G28" s="15" t="e">
        <f t="shared" si="2"/>
        <v>#DIV/0!</v>
      </c>
      <c r="H28" s="16" t="e">
        <f t="shared" si="0"/>
        <v>#DIV/0!</v>
      </c>
      <c r="I28" s="50" t="e">
        <f t="shared" si="1"/>
        <v>#DIV/0!</v>
      </c>
    </row>
    <row r="29" spans="1:9" x14ac:dyDescent="0.25">
      <c r="A29" s="201"/>
      <c r="B29" s="12" t="s">
        <v>28</v>
      </c>
      <c r="C29" s="13"/>
      <c r="D29" s="14"/>
      <c r="E29" s="13"/>
      <c r="F29" s="49"/>
      <c r="G29" s="15" t="e">
        <f t="shared" si="2"/>
        <v>#DIV/0!</v>
      </c>
      <c r="H29" s="16" t="e">
        <f t="shared" si="0"/>
        <v>#DIV/0!</v>
      </c>
      <c r="I29" s="50" t="e">
        <f t="shared" si="1"/>
        <v>#DIV/0!</v>
      </c>
    </row>
    <row r="30" spans="1:9" x14ac:dyDescent="0.25">
      <c r="A30" s="201"/>
      <c r="B30" s="12" t="s">
        <v>29</v>
      </c>
      <c r="C30" s="13"/>
      <c r="D30" s="135">
        <v>10.199999999999999</v>
      </c>
      <c r="E30" s="13">
        <v>7</v>
      </c>
      <c r="F30" s="13">
        <v>7.1</v>
      </c>
      <c r="G30" s="15">
        <f t="shared" si="2"/>
        <v>101.42857142857142</v>
      </c>
      <c r="H30" s="16">
        <f t="shared" si="0"/>
        <v>69.607843137254903</v>
      </c>
      <c r="I30" s="50" t="e">
        <f t="shared" si="1"/>
        <v>#DIV/0!</v>
      </c>
    </row>
    <row r="31" spans="1:9" x14ac:dyDescent="0.25">
      <c r="A31" s="201"/>
      <c r="B31" s="52" t="s">
        <v>30</v>
      </c>
      <c r="C31" s="13"/>
      <c r="D31" s="14"/>
      <c r="E31" s="14"/>
      <c r="F31" s="13"/>
      <c r="G31" s="15" t="e">
        <f t="shared" si="2"/>
        <v>#DIV/0!</v>
      </c>
      <c r="H31" s="16" t="e">
        <f t="shared" si="0"/>
        <v>#DIV/0!</v>
      </c>
      <c r="I31" s="50" t="e">
        <f t="shared" si="1"/>
        <v>#DIV/0!</v>
      </c>
    </row>
    <row r="32" spans="1:9" x14ac:dyDescent="0.25">
      <c r="A32" s="201"/>
      <c r="B32" s="12" t="s">
        <v>31</v>
      </c>
      <c r="C32" s="13"/>
      <c r="D32" s="14"/>
      <c r="E32" s="14"/>
      <c r="F32" s="13"/>
      <c r="G32" s="15" t="e">
        <f>F32/E32*100</f>
        <v>#DIV/0!</v>
      </c>
      <c r="H32" s="16" t="e">
        <f>F32/D32*100</f>
        <v>#DIV/0!</v>
      </c>
      <c r="I32" s="50" t="e">
        <f>F32/C32*100</f>
        <v>#DIV/0!</v>
      </c>
    </row>
    <row r="33" spans="1:9" x14ac:dyDescent="0.25">
      <c r="A33" s="201"/>
      <c r="B33" s="12" t="s">
        <v>32</v>
      </c>
      <c r="C33" s="13"/>
      <c r="D33" s="14"/>
      <c r="E33" s="14"/>
      <c r="F33" s="13"/>
      <c r="G33" s="15" t="e">
        <f t="shared" si="2"/>
        <v>#DIV/0!</v>
      </c>
      <c r="H33" s="16" t="e">
        <f t="shared" si="0"/>
        <v>#DIV/0!</v>
      </c>
      <c r="I33" s="50" t="e">
        <f t="shared" si="1"/>
        <v>#DIV/0!</v>
      </c>
    </row>
    <row r="34" spans="1:9" x14ac:dyDescent="0.25">
      <c r="A34" s="201"/>
      <c r="B34" s="12" t="s">
        <v>33</v>
      </c>
      <c r="C34" s="13"/>
      <c r="D34" s="14"/>
      <c r="E34" s="14"/>
      <c r="F34" s="51"/>
      <c r="G34" s="15" t="e">
        <f t="shared" si="2"/>
        <v>#DIV/0!</v>
      </c>
      <c r="H34" s="16" t="e">
        <f t="shared" si="0"/>
        <v>#DIV/0!</v>
      </c>
      <c r="I34" s="50" t="e">
        <f t="shared" si="1"/>
        <v>#DIV/0!</v>
      </c>
    </row>
    <row r="35" spans="1:9" x14ac:dyDescent="0.25">
      <c r="A35" s="201"/>
      <c r="B35" s="53" t="s">
        <v>34</v>
      </c>
      <c r="C35" s="54">
        <f>SUM(C36:C47)</f>
        <v>0</v>
      </c>
      <c r="D35" s="54">
        <f>SUM(D36:D47)</f>
        <v>38050</v>
      </c>
      <c r="E35" s="54">
        <f>SUM(E36:E47)</f>
        <v>38381</v>
      </c>
      <c r="F35" s="54">
        <f>SUM(F36:F47)</f>
        <v>39389</v>
      </c>
      <c r="G35" s="15">
        <f t="shared" si="2"/>
        <v>102.62629947109248</v>
      </c>
      <c r="H35" s="16">
        <f t="shared" si="0"/>
        <v>103.51905387647832</v>
      </c>
      <c r="I35" s="50" t="e">
        <f t="shared" si="1"/>
        <v>#DIV/0!</v>
      </c>
    </row>
    <row r="36" spans="1:9" x14ac:dyDescent="0.25">
      <c r="A36" s="201"/>
      <c r="B36" s="12" t="s">
        <v>35</v>
      </c>
      <c r="C36" s="13"/>
      <c r="D36" s="13"/>
      <c r="E36" s="13">
        <v>181</v>
      </c>
      <c r="F36" s="120">
        <v>189</v>
      </c>
      <c r="G36" s="15">
        <f t="shared" si="2"/>
        <v>104.41988950276244</v>
      </c>
      <c r="H36" s="16" t="e">
        <f t="shared" si="0"/>
        <v>#DIV/0!</v>
      </c>
      <c r="I36" s="50" t="e">
        <f t="shared" si="1"/>
        <v>#DIV/0!</v>
      </c>
    </row>
    <row r="37" spans="1:9" x14ac:dyDescent="0.25">
      <c r="A37" s="201"/>
      <c r="B37" s="12" t="s">
        <v>36</v>
      </c>
      <c r="C37" s="13"/>
      <c r="D37" s="96">
        <v>2350</v>
      </c>
      <c r="E37" s="13">
        <v>2500</v>
      </c>
      <c r="F37" s="49">
        <v>3500</v>
      </c>
      <c r="G37" s="15">
        <f t="shared" si="2"/>
        <v>140</v>
      </c>
      <c r="H37" s="16">
        <f t="shared" si="0"/>
        <v>148.93617021276594</v>
      </c>
      <c r="I37" s="50" t="e">
        <f t="shared" si="1"/>
        <v>#DIV/0!</v>
      </c>
    </row>
    <row r="38" spans="1:9" x14ac:dyDescent="0.25">
      <c r="A38" s="201"/>
      <c r="B38" s="12" t="s">
        <v>37</v>
      </c>
      <c r="C38" s="13"/>
      <c r="D38" s="13"/>
      <c r="E38" s="13"/>
      <c r="F38" s="13"/>
      <c r="G38" s="15" t="e">
        <f t="shared" si="2"/>
        <v>#DIV/0!</v>
      </c>
      <c r="H38" s="16" t="e">
        <f t="shared" si="0"/>
        <v>#DIV/0!</v>
      </c>
      <c r="I38" s="50" t="e">
        <f t="shared" si="1"/>
        <v>#DIV/0!</v>
      </c>
    </row>
    <row r="39" spans="1:9" x14ac:dyDescent="0.25">
      <c r="A39" s="201"/>
      <c r="B39" s="12" t="s">
        <v>38</v>
      </c>
      <c r="C39" s="13"/>
      <c r="D39" s="13"/>
      <c r="E39" s="13"/>
      <c r="F39" s="13"/>
      <c r="G39" s="15" t="e">
        <f t="shared" si="2"/>
        <v>#DIV/0!</v>
      </c>
      <c r="H39" s="16" t="e">
        <f t="shared" si="0"/>
        <v>#DIV/0!</v>
      </c>
      <c r="I39" s="50" t="e">
        <f t="shared" si="1"/>
        <v>#DIV/0!</v>
      </c>
    </row>
    <row r="40" spans="1:9" x14ac:dyDescent="0.25">
      <c r="A40" s="201"/>
      <c r="B40" s="12" t="s">
        <v>39</v>
      </c>
      <c r="C40" s="13"/>
      <c r="D40" s="13"/>
      <c r="E40" s="13"/>
      <c r="F40" s="49"/>
      <c r="G40" s="15" t="e">
        <f t="shared" si="2"/>
        <v>#DIV/0!</v>
      </c>
      <c r="H40" s="16" t="e">
        <f t="shared" si="0"/>
        <v>#DIV/0!</v>
      </c>
      <c r="I40" s="50" t="e">
        <f t="shared" si="1"/>
        <v>#DIV/0!</v>
      </c>
    </row>
    <row r="41" spans="1:9" x14ac:dyDescent="0.25">
      <c r="A41" s="201"/>
      <c r="B41" s="12" t="s">
        <v>38</v>
      </c>
      <c r="C41" s="13"/>
      <c r="D41" s="13"/>
      <c r="E41" s="13"/>
      <c r="F41" s="13"/>
      <c r="G41" s="15"/>
      <c r="H41" s="16"/>
      <c r="I41" s="50"/>
    </row>
    <row r="42" spans="1:9" x14ac:dyDescent="0.25">
      <c r="A42" s="201"/>
      <c r="B42" s="12" t="s">
        <v>40</v>
      </c>
      <c r="C42" s="13"/>
      <c r="D42" s="96">
        <v>35700</v>
      </c>
      <c r="E42" s="13">
        <v>35700</v>
      </c>
      <c r="F42" s="13">
        <v>35700</v>
      </c>
      <c r="G42" s="15">
        <f t="shared" si="2"/>
        <v>100</v>
      </c>
      <c r="H42" s="16">
        <f t="shared" si="0"/>
        <v>100</v>
      </c>
      <c r="I42" s="50" t="e">
        <f t="shared" si="1"/>
        <v>#DIV/0!</v>
      </c>
    </row>
    <row r="43" spans="1:9" x14ac:dyDescent="0.25">
      <c r="A43" s="201"/>
      <c r="B43" s="12" t="s">
        <v>41</v>
      </c>
      <c r="C43" s="13"/>
      <c r="D43" s="13"/>
      <c r="E43" s="13"/>
      <c r="F43" s="49"/>
      <c r="G43" s="15" t="e">
        <f>F43/E43*100</f>
        <v>#DIV/0!</v>
      </c>
      <c r="H43" s="16" t="e">
        <f>F43/D43*100</f>
        <v>#DIV/0!</v>
      </c>
      <c r="I43" s="50" t="e">
        <f>F43/C43*100</f>
        <v>#DIV/0!</v>
      </c>
    </row>
    <row r="44" spans="1:9" x14ac:dyDescent="0.25">
      <c r="A44" s="201"/>
      <c r="B44" s="12" t="s">
        <v>42</v>
      </c>
      <c r="C44" s="13"/>
      <c r="D44" s="13"/>
      <c r="E44" s="13"/>
      <c r="F44" s="13"/>
      <c r="G44" s="15" t="e">
        <f>F44/E44*100</f>
        <v>#DIV/0!</v>
      </c>
      <c r="H44" s="16" t="e">
        <f>F44/D44*100</f>
        <v>#DIV/0!</v>
      </c>
      <c r="I44" s="50" t="e">
        <f>F44/C44*100</f>
        <v>#DIV/0!</v>
      </c>
    </row>
    <row r="45" spans="1:9" x14ac:dyDescent="0.25">
      <c r="A45" s="201"/>
      <c r="B45" s="12" t="s">
        <v>43</v>
      </c>
      <c r="C45" s="13"/>
      <c r="D45" s="13"/>
      <c r="E45" s="13"/>
      <c r="F45" s="49"/>
      <c r="G45" s="15" t="e">
        <f>F45/E45*100</f>
        <v>#DIV/0!</v>
      </c>
      <c r="H45" s="16" t="e">
        <f>F45/D45*100</f>
        <v>#DIV/0!</v>
      </c>
      <c r="I45" s="50" t="e">
        <f>F45/C45*100</f>
        <v>#DIV/0!</v>
      </c>
    </row>
    <row r="46" spans="1:9" x14ac:dyDescent="0.25">
      <c r="A46" s="201"/>
      <c r="B46" s="12" t="s">
        <v>44</v>
      </c>
      <c r="C46" s="13"/>
      <c r="D46" s="13"/>
      <c r="E46" s="13"/>
      <c r="F46" s="13"/>
      <c r="G46" s="15" t="e">
        <f t="shared" si="2"/>
        <v>#DIV/0!</v>
      </c>
      <c r="H46" s="16" t="e">
        <f t="shared" si="0"/>
        <v>#DIV/0!</v>
      </c>
      <c r="I46" s="50" t="e">
        <f t="shared" si="1"/>
        <v>#DIV/0!</v>
      </c>
    </row>
    <row r="47" spans="1:9" x14ac:dyDescent="0.25">
      <c r="A47" s="201"/>
      <c r="B47" s="12" t="s">
        <v>45</v>
      </c>
      <c r="C47" s="13"/>
      <c r="D47" s="13"/>
      <c r="E47" s="13"/>
      <c r="F47" s="49"/>
      <c r="G47" s="15" t="e">
        <f t="shared" si="2"/>
        <v>#DIV/0!</v>
      </c>
      <c r="H47" s="16" t="e">
        <f t="shared" si="0"/>
        <v>#DIV/0!</v>
      </c>
      <c r="I47" s="50" t="e">
        <f t="shared" si="1"/>
        <v>#DIV/0!</v>
      </c>
    </row>
    <row r="48" spans="1:9" ht="26.25" x14ac:dyDescent="0.25">
      <c r="A48" s="201"/>
      <c r="B48" s="29" t="s">
        <v>46</v>
      </c>
      <c r="C48" s="54">
        <f>SUM(C49:C51)</f>
        <v>38495.61</v>
      </c>
      <c r="D48" s="54">
        <f>SUM(D49:D51)</f>
        <v>101488.22500000001</v>
      </c>
      <c r="E48" s="54">
        <f>SUM(E49:E51)</f>
        <v>101600</v>
      </c>
      <c r="F48" s="54">
        <f>SUM(F49:F51)</f>
        <v>98716.63</v>
      </c>
      <c r="G48" s="15">
        <f t="shared" si="2"/>
        <v>97.162037401574807</v>
      </c>
      <c r="H48" s="16">
        <f t="shared" si="0"/>
        <v>97.269047714648664</v>
      </c>
      <c r="I48" s="50">
        <f t="shared" si="1"/>
        <v>256.43607154166415</v>
      </c>
    </row>
    <row r="49" spans="1:9" x14ac:dyDescent="0.25">
      <c r="A49" s="201"/>
      <c r="B49" s="12" t="s">
        <v>122</v>
      </c>
      <c r="C49" s="13">
        <v>3622.2</v>
      </c>
      <c r="D49" s="13">
        <v>15961.75</v>
      </c>
      <c r="E49" s="13">
        <v>16000</v>
      </c>
      <c r="F49" s="119">
        <v>9598.5</v>
      </c>
      <c r="G49" s="15">
        <f t="shared" si="2"/>
        <v>59.990624999999994</v>
      </c>
      <c r="H49" s="16">
        <f t="shared" si="0"/>
        <v>60.134383761179066</v>
      </c>
      <c r="I49" s="50">
        <f t="shared" si="1"/>
        <v>264.99088951465961</v>
      </c>
    </row>
    <row r="50" spans="1:9" x14ac:dyDescent="0.25">
      <c r="A50" s="201"/>
      <c r="B50" s="12" t="s">
        <v>47</v>
      </c>
      <c r="C50" s="13">
        <v>525.92999999999995</v>
      </c>
      <c r="D50" s="13">
        <v>13598.25</v>
      </c>
      <c r="E50" s="13">
        <v>13600</v>
      </c>
      <c r="F50" s="119">
        <v>13485.35</v>
      </c>
      <c r="G50" s="15">
        <f t="shared" si="2"/>
        <v>99.156985294117646</v>
      </c>
      <c r="H50" s="16">
        <f t="shared" si="0"/>
        <v>99.169746107035834</v>
      </c>
      <c r="I50" s="50">
        <f t="shared" si="1"/>
        <v>2564.0959823550666</v>
      </c>
    </row>
    <row r="51" spans="1:9" x14ac:dyDescent="0.25">
      <c r="A51" s="201"/>
      <c r="B51" s="12" t="s">
        <v>48</v>
      </c>
      <c r="C51" s="13">
        <v>34347.480000000003</v>
      </c>
      <c r="D51" s="13">
        <v>71928.225000000006</v>
      </c>
      <c r="E51" s="13">
        <v>72000</v>
      </c>
      <c r="F51" s="119">
        <v>75632.78</v>
      </c>
      <c r="G51" s="15">
        <f t="shared" si="2"/>
        <v>105.04552777777778</v>
      </c>
      <c r="H51" s="16">
        <f t="shared" si="0"/>
        <v>105.15034953246796</v>
      </c>
      <c r="I51" s="50">
        <f t="shared" si="1"/>
        <v>220.19891997899114</v>
      </c>
    </row>
    <row r="52" spans="1:9" x14ac:dyDescent="0.25">
      <c r="A52" s="201"/>
      <c r="B52" s="57" t="s">
        <v>49</v>
      </c>
      <c r="C52" s="54">
        <f>C48+C35</f>
        <v>38495.61</v>
      </c>
      <c r="D52" s="54">
        <f>D48+D35</f>
        <v>139538.22500000001</v>
      </c>
      <c r="E52" s="54">
        <f>E48+E35</f>
        <v>139981</v>
      </c>
      <c r="F52" s="58">
        <f>F48+F35</f>
        <v>138105.63</v>
      </c>
      <c r="G52" s="15">
        <f t="shared" si="2"/>
        <v>98.660268179252895</v>
      </c>
      <c r="H52" s="16">
        <f t="shared" si="0"/>
        <v>98.973331501099423</v>
      </c>
      <c r="I52" s="50">
        <f t="shared" si="1"/>
        <v>358.75682967486421</v>
      </c>
    </row>
    <row r="53" spans="1:9" x14ac:dyDescent="0.25">
      <c r="A53" s="201"/>
      <c r="B53" s="53" t="s">
        <v>20</v>
      </c>
      <c r="C53" s="59">
        <f>C52/C7/12*1000</f>
        <v>1630.0647865853659</v>
      </c>
      <c r="D53" s="59">
        <f t="shared" ref="D53:F53" si="5">D52/D7/12*1000</f>
        <v>7497.218192563937</v>
      </c>
      <c r="E53" s="59">
        <f t="shared" si="5"/>
        <v>7511.3221721399441</v>
      </c>
      <c r="F53" s="59">
        <f t="shared" si="5"/>
        <v>7386.9078947368425</v>
      </c>
      <c r="G53" s="15">
        <f t="shared" si="2"/>
        <v>98.343643441835539</v>
      </c>
      <c r="H53" s="16">
        <f t="shared" si="0"/>
        <v>98.528650294098355</v>
      </c>
      <c r="I53" s="50">
        <f t="shared" si="1"/>
        <v>453.16652169456535</v>
      </c>
    </row>
    <row r="54" spans="1:9" x14ac:dyDescent="0.25">
      <c r="A54" s="201"/>
      <c r="B54" s="18" t="s">
        <v>50</v>
      </c>
      <c r="C54" s="60"/>
      <c r="D54" s="60">
        <v>32000.175000000003</v>
      </c>
      <c r="E54" s="60">
        <v>31616</v>
      </c>
      <c r="F54" s="61">
        <v>30237.7</v>
      </c>
      <c r="G54" s="15">
        <f>F54/E54*100</f>
        <v>95.640498481781378</v>
      </c>
      <c r="H54" s="16">
        <f>F54/D54*100</f>
        <v>94.492295745257636</v>
      </c>
      <c r="I54" s="50" t="e">
        <f>F54/C54*100</f>
        <v>#DIV/0!</v>
      </c>
    </row>
    <row r="55" spans="1:9" ht="15.75" thickBot="1" x14ac:dyDescent="0.3">
      <c r="A55" s="202"/>
      <c r="B55" s="62" t="s">
        <v>51</v>
      </c>
      <c r="C55" s="63"/>
      <c r="D55" s="63">
        <v>46849.3</v>
      </c>
      <c r="E55" s="63">
        <v>39782</v>
      </c>
      <c r="F55" s="64">
        <v>46342.1</v>
      </c>
      <c r="G55" s="23">
        <f>F55/E55*100</f>
        <v>116.49012116032375</v>
      </c>
      <c r="H55" s="24">
        <f>F55/D55*100</f>
        <v>98.917379768747864</v>
      </c>
      <c r="I55" s="41" t="e">
        <f>F55/C55*100</f>
        <v>#DIV/0!</v>
      </c>
    </row>
    <row r="56" spans="1:9" ht="26.25" x14ac:dyDescent="0.25">
      <c r="A56" s="185">
        <v>7</v>
      </c>
      <c r="B56" s="65" t="s">
        <v>52</v>
      </c>
      <c r="C56" s="66">
        <f>C52/C57</f>
        <v>162.4287341772152</v>
      </c>
      <c r="D56" s="66">
        <f>D52/D57</f>
        <v>335.42842548076925</v>
      </c>
      <c r="E56" s="66">
        <f>E52/E57</f>
        <v>336.49278846153845</v>
      </c>
      <c r="F56" s="67">
        <f>F52/F57</f>
        <v>331.98468750000001</v>
      </c>
      <c r="G56" s="9">
        <f t="shared" si="2"/>
        <v>98.66026817925291</v>
      </c>
      <c r="H56" s="10">
        <f t="shared" si="0"/>
        <v>98.973331501099423</v>
      </c>
      <c r="I56" s="43">
        <f t="shared" si="1"/>
        <v>204.387905367651</v>
      </c>
    </row>
    <row r="57" spans="1:9" ht="27" thickBot="1" x14ac:dyDescent="0.3">
      <c r="A57" s="187"/>
      <c r="B57" s="68" t="s">
        <v>53</v>
      </c>
      <c r="C57" s="21">
        <v>237</v>
      </c>
      <c r="D57" s="21">
        <v>416</v>
      </c>
      <c r="E57" s="21">
        <v>416</v>
      </c>
      <c r="F57" s="21">
        <v>416</v>
      </c>
      <c r="G57" s="23">
        <f t="shared" si="2"/>
        <v>100</v>
      </c>
      <c r="H57" s="24">
        <f t="shared" si="0"/>
        <v>100</v>
      </c>
      <c r="I57" s="41">
        <f t="shared" si="1"/>
        <v>175.52742616033757</v>
      </c>
    </row>
    <row r="58" spans="1:9" x14ac:dyDescent="0.25">
      <c r="A58" s="185">
        <v>8</v>
      </c>
      <c r="B58" s="69" t="s">
        <v>54</v>
      </c>
      <c r="C58" s="6">
        <v>2037.5</v>
      </c>
      <c r="D58" s="6">
        <v>123933</v>
      </c>
      <c r="E58" s="6">
        <v>143500</v>
      </c>
      <c r="F58" s="6">
        <v>143852</v>
      </c>
      <c r="G58" s="9">
        <f t="shared" si="2"/>
        <v>100.24529616724737</v>
      </c>
      <c r="H58" s="10">
        <f t="shared" si="0"/>
        <v>116.07239395479816</v>
      </c>
      <c r="I58" s="43">
        <f t="shared" si="1"/>
        <v>7060.2208588957055</v>
      </c>
    </row>
    <row r="59" spans="1:9" ht="15.75" thickBot="1" x14ac:dyDescent="0.3">
      <c r="A59" s="187"/>
      <c r="B59" s="39" t="s">
        <v>20</v>
      </c>
      <c r="C59" s="37">
        <f>C58/C7/12*1000</f>
        <v>86.27625338753387</v>
      </c>
      <c r="D59" s="37">
        <f t="shared" ref="D59:F59" si="6">D58/D7/12*1000</f>
        <v>6658.7685364281106</v>
      </c>
      <c r="E59" s="37">
        <f t="shared" si="6"/>
        <v>7700.1502468340841</v>
      </c>
      <c r="F59" s="37">
        <f t="shared" si="6"/>
        <v>7694.2661531878475</v>
      </c>
      <c r="G59" s="23">
        <f t="shared" si="2"/>
        <v>99.923584690459037</v>
      </c>
      <c r="H59" s="24">
        <f t="shared" si="0"/>
        <v>115.55088769184336</v>
      </c>
      <c r="I59" s="41">
        <f t="shared" si="1"/>
        <v>8918.1737164998394</v>
      </c>
    </row>
    <row r="60" spans="1:9" x14ac:dyDescent="0.25">
      <c r="A60" s="185">
        <v>9</v>
      </c>
      <c r="B60" s="70" t="s">
        <v>55</v>
      </c>
      <c r="C60" s="47">
        <f>C62+C70+C71+C72+C73+C76+C77+C78+C79+C80+C81+C82</f>
        <v>695</v>
      </c>
      <c r="D60" s="47">
        <f>D62+D70+D71+D72+D73+D76+D77+D78+D79+D80+D81+D82</f>
        <v>6922.09</v>
      </c>
      <c r="E60" s="47">
        <f>E62+E70+E71+E72+E73+E76+E77+E78+E79+E80+E81+E82</f>
        <v>7107</v>
      </c>
      <c r="F60" s="71">
        <f>F62+F70+F71+F72+F73+F76+F77+F78+F79+F80+F81+F82</f>
        <v>7422.3</v>
      </c>
      <c r="G60" s="9">
        <f t="shared" si="2"/>
        <v>104.43647108484593</v>
      </c>
      <c r="H60" s="10">
        <f t="shared" si="0"/>
        <v>107.22628570272852</v>
      </c>
      <c r="I60" s="43">
        <f t="shared" si="1"/>
        <v>1067.9568345323742</v>
      </c>
    </row>
    <row r="61" spans="1:9" x14ac:dyDescent="0.25">
      <c r="A61" s="186"/>
      <c r="B61" s="53" t="s">
        <v>20</v>
      </c>
      <c r="C61" s="59">
        <f>C60/C7*1000/12</f>
        <v>29.429200542005418</v>
      </c>
      <c r="D61" s="59">
        <f t="shared" ref="D61:F61" si="7">D60/D7*1000/12</f>
        <v>371.91543090479257</v>
      </c>
      <c r="E61" s="59">
        <f t="shared" si="7"/>
        <v>381.35866065679329</v>
      </c>
      <c r="F61" s="59">
        <f t="shared" si="7"/>
        <v>396.99935815147632</v>
      </c>
      <c r="G61" s="15">
        <f t="shared" si="2"/>
        <v>104.10130911088945</v>
      </c>
      <c r="H61" s="16">
        <f t="shared" si="0"/>
        <v>106.7445244704313</v>
      </c>
      <c r="I61" s="50">
        <f t="shared" si="1"/>
        <v>1348.998106777736</v>
      </c>
    </row>
    <row r="62" spans="1:9" x14ac:dyDescent="0.25">
      <c r="A62" s="186"/>
      <c r="B62" s="53" t="s">
        <v>56</v>
      </c>
      <c r="C62" s="54">
        <f>SUM(C63:C69)</f>
        <v>0</v>
      </c>
      <c r="D62" s="54">
        <f>SUM(D63:D69)</f>
        <v>0</v>
      </c>
      <c r="E62" s="54">
        <f>SUM(E63:E69)</f>
        <v>0</v>
      </c>
      <c r="F62" s="54">
        <f>SUM(F63:F69)</f>
        <v>0</v>
      </c>
      <c r="G62" s="15" t="e">
        <f t="shared" si="2"/>
        <v>#DIV/0!</v>
      </c>
      <c r="H62" s="16" t="e">
        <f t="shared" si="0"/>
        <v>#DIV/0!</v>
      </c>
      <c r="I62" s="50" t="e">
        <f t="shared" si="1"/>
        <v>#DIV/0!</v>
      </c>
    </row>
    <row r="63" spans="1:9" x14ac:dyDescent="0.25">
      <c r="A63" s="186"/>
      <c r="B63" s="12" t="s">
        <v>57</v>
      </c>
      <c r="C63" s="13"/>
      <c r="D63" s="13"/>
      <c r="E63" s="13"/>
      <c r="F63" s="13"/>
      <c r="G63" s="15" t="e">
        <f t="shared" si="2"/>
        <v>#DIV/0!</v>
      </c>
      <c r="H63" s="16" t="e">
        <f t="shared" si="0"/>
        <v>#DIV/0!</v>
      </c>
      <c r="I63" s="50" t="e">
        <f t="shared" si="1"/>
        <v>#DIV/0!</v>
      </c>
    </row>
    <row r="64" spans="1:9" x14ac:dyDescent="0.25">
      <c r="A64" s="186"/>
      <c r="B64" s="12" t="s">
        <v>58</v>
      </c>
      <c r="C64" s="13"/>
      <c r="D64" s="13"/>
      <c r="E64" s="13"/>
      <c r="F64" s="13"/>
      <c r="G64" s="15" t="e">
        <f t="shared" si="2"/>
        <v>#DIV/0!</v>
      </c>
      <c r="H64" s="16" t="e">
        <f t="shared" si="0"/>
        <v>#DIV/0!</v>
      </c>
      <c r="I64" s="50" t="e">
        <f t="shared" si="1"/>
        <v>#DIV/0!</v>
      </c>
    </row>
    <row r="65" spans="1:9" x14ac:dyDescent="0.25">
      <c r="A65" s="186"/>
      <c r="B65" s="12" t="s">
        <v>59</v>
      </c>
      <c r="C65" s="13"/>
      <c r="D65" s="13"/>
      <c r="E65" s="13"/>
      <c r="F65" s="13"/>
      <c r="G65" s="15" t="e">
        <f t="shared" si="2"/>
        <v>#DIV/0!</v>
      </c>
      <c r="H65" s="16" t="e">
        <f t="shared" si="0"/>
        <v>#DIV/0!</v>
      </c>
      <c r="I65" s="50" t="e">
        <f t="shared" si="1"/>
        <v>#DIV/0!</v>
      </c>
    </row>
    <row r="66" spans="1:9" x14ac:dyDescent="0.25">
      <c r="A66" s="186"/>
      <c r="B66" s="12" t="s">
        <v>60</v>
      </c>
      <c r="C66" s="13"/>
      <c r="D66" s="13"/>
      <c r="E66" s="13"/>
      <c r="F66" s="13"/>
      <c r="G66" s="15" t="e">
        <f t="shared" si="2"/>
        <v>#DIV/0!</v>
      </c>
      <c r="H66" s="16" t="e">
        <f t="shared" si="0"/>
        <v>#DIV/0!</v>
      </c>
      <c r="I66" s="50" t="e">
        <f t="shared" si="1"/>
        <v>#DIV/0!</v>
      </c>
    </row>
    <row r="67" spans="1:9" x14ac:dyDescent="0.25">
      <c r="A67" s="186"/>
      <c r="B67" s="12" t="s">
        <v>61</v>
      </c>
      <c r="C67" s="13"/>
      <c r="D67" s="13"/>
      <c r="E67" s="13"/>
      <c r="F67" s="13"/>
      <c r="G67" s="15" t="e">
        <f t="shared" si="2"/>
        <v>#DIV/0!</v>
      </c>
      <c r="H67" s="16" t="e">
        <f t="shared" si="0"/>
        <v>#DIV/0!</v>
      </c>
      <c r="I67" s="50" t="e">
        <f t="shared" si="1"/>
        <v>#DIV/0!</v>
      </c>
    </row>
    <row r="68" spans="1:9" x14ac:dyDescent="0.25">
      <c r="A68" s="186"/>
      <c r="B68" s="12" t="s">
        <v>62</v>
      </c>
      <c r="C68" s="13"/>
      <c r="D68" s="13"/>
      <c r="E68" s="13"/>
      <c r="F68" s="13"/>
      <c r="G68" s="15" t="e">
        <f t="shared" si="2"/>
        <v>#DIV/0!</v>
      </c>
      <c r="H68" s="16" t="e">
        <f t="shared" si="0"/>
        <v>#DIV/0!</v>
      </c>
      <c r="I68" s="50" t="e">
        <f t="shared" si="1"/>
        <v>#DIV/0!</v>
      </c>
    </row>
    <row r="69" spans="1:9" x14ac:dyDescent="0.25">
      <c r="A69" s="186"/>
      <c r="B69" s="12" t="s">
        <v>63</v>
      </c>
      <c r="C69" s="13"/>
      <c r="D69" s="13"/>
      <c r="E69" s="13"/>
      <c r="F69" s="13"/>
      <c r="G69" s="15" t="e">
        <f t="shared" si="2"/>
        <v>#DIV/0!</v>
      </c>
      <c r="H69" s="16" t="e">
        <f t="shared" si="0"/>
        <v>#DIV/0!</v>
      </c>
      <c r="I69" s="50" t="e">
        <f t="shared" si="1"/>
        <v>#DIV/0!</v>
      </c>
    </row>
    <row r="70" spans="1:9" x14ac:dyDescent="0.25">
      <c r="A70" s="186"/>
      <c r="B70" s="12" t="s">
        <v>64</v>
      </c>
      <c r="C70" s="13"/>
      <c r="D70" s="13"/>
      <c r="E70" s="13"/>
      <c r="F70" s="13"/>
      <c r="G70" s="15" t="e">
        <f t="shared" si="2"/>
        <v>#DIV/0!</v>
      </c>
      <c r="H70" s="16" t="e">
        <f t="shared" si="0"/>
        <v>#DIV/0!</v>
      </c>
      <c r="I70" s="50" t="e">
        <f t="shared" si="1"/>
        <v>#DIV/0!</v>
      </c>
    </row>
    <row r="71" spans="1:9" x14ac:dyDescent="0.25">
      <c r="A71" s="186"/>
      <c r="B71" s="12" t="s">
        <v>65</v>
      </c>
      <c r="C71" s="13">
        <v>450</v>
      </c>
      <c r="D71" s="72">
        <v>2384</v>
      </c>
      <c r="E71" s="72">
        <v>2500</v>
      </c>
      <c r="F71" s="72">
        <v>2584</v>
      </c>
      <c r="G71" s="15">
        <f t="shared" si="2"/>
        <v>103.36000000000001</v>
      </c>
      <c r="H71" s="16">
        <f t="shared" si="0"/>
        <v>108.38926174496643</v>
      </c>
      <c r="I71" s="50">
        <f t="shared" si="1"/>
        <v>574.22222222222217</v>
      </c>
    </row>
    <row r="72" spans="1:9" x14ac:dyDescent="0.25">
      <c r="A72" s="186"/>
      <c r="B72" s="12" t="s">
        <v>66</v>
      </c>
      <c r="C72" s="13"/>
      <c r="D72" s="72">
        <v>1458</v>
      </c>
      <c r="E72" s="72">
        <v>1500</v>
      </c>
      <c r="F72" s="72">
        <v>1560</v>
      </c>
      <c r="G72" s="15">
        <f t="shared" si="2"/>
        <v>104</v>
      </c>
      <c r="H72" s="16">
        <f t="shared" si="0"/>
        <v>106.99588477366255</v>
      </c>
      <c r="I72" s="50" t="e">
        <f t="shared" si="1"/>
        <v>#DIV/0!</v>
      </c>
    </row>
    <row r="73" spans="1:9" x14ac:dyDescent="0.25">
      <c r="A73" s="186"/>
      <c r="B73" s="53" t="s">
        <v>67</v>
      </c>
      <c r="C73" s="54">
        <f>C74+C75</f>
        <v>20</v>
      </c>
      <c r="D73" s="54">
        <f>D74+D75</f>
        <v>2243</v>
      </c>
      <c r="E73" s="54">
        <f>E74+E75</f>
        <v>2270</v>
      </c>
      <c r="F73" s="58">
        <f>F74+F75</f>
        <v>2303</v>
      </c>
      <c r="G73" s="15">
        <f t="shared" si="2"/>
        <v>101.45374449339207</v>
      </c>
      <c r="H73" s="16">
        <f t="shared" si="0"/>
        <v>102.67498885421311</v>
      </c>
      <c r="I73" s="50">
        <f t="shared" si="1"/>
        <v>11515</v>
      </c>
    </row>
    <row r="74" spans="1:9" x14ac:dyDescent="0.25">
      <c r="A74" s="186"/>
      <c r="B74" s="12" t="s">
        <v>68</v>
      </c>
      <c r="C74" s="13">
        <v>10</v>
      </c>
      <c r="D74" s="72">
        <v>1512</v>
      </c>
      <c r="E74" s="13">
        <v>1520</v>
      </c>
      <c r="F74" s="13">
        <v>1532</v>
      </c>
      <c r="G74" s="15">
        <f t="shared" si="2"/>
        <v>100.78947368421052</v>
      </c>
      <c r="H74" s="16">
        <f t="shared" si="0"/>
        <v>101.32275132275133</v>
      </c>
      <c r="I74" s="50">
        <f t="shared" si="1"/>
        <v>15319.999999999998</v>
      </c>
    </row>
    <row r="75" spans="1:9" x14ac:dyDescent="0.25">
      <c r="A75" s="186"/>
      <c r="B75" s="12" t="s">
        <v>69</v>
      </c>
      <c r="C75" s="13">
        <v>10</v>
      </c>
      <c r="D75" s="72">
        <v>731</v>
      </c>
      <c r="E75" s="13">
        <v>750</v>
      </c>
      <c r="F75" s="13">
        <v>771</v>
      </c>
      <c r="G75" s="15">
        <f t="shared" si="2"/>
        <v>102.8</v>
      </c>
      <c r="H75" s="16">
        <f t="shared" si="0"/>
        <v>105.47195622435022</v>
      </c>
      <c r="I75" s="50">
        <f t="shared" si="1"/>
        <v>7709.9999999999991</v>
      </c>
    </row>
    <row r="76" spans="1:9" x14ac:dyDescent="0.25">
      <c r="A76" s="186"/>
      <c r="B76" s="12" t="s">
        <v>70</v>
      </c>
      <c r="C76" s="13">
        <v>1</v>
      </c>
      <c r="D76" s="72">
        <v>75</v>
      </c>
      <c r="E76" s="13">
        <v>75</v>
      </c>
      <c r="F76" s="13">
        <v>180.5</v>
      </c>
      <c r="G76" s="15">
        <f t="shared" si="2"/>
        <v>240.66666666666669</v>
      </c>
      <c r="H76" s="16">
        <f t="shared" si="0"/>
        <v>240.66666666666669</v>
      </c>
      <c r="I76" s="50">
        <f t="shared" si="1"/>
        <v>18050</v>
      </c>
    </row>
    <row r="77" spans="1:9" x14ac:dyDescent="0.25">
      <c r="A77" s="186"/>
      <c r="B77" s="12" t="s">
        <v>71</v>
      </c>
      <c r="C77" s="13"/>
      <c r="D77" s="72">
        <v>210</v>
      </c>
      <c r="E77" s="13">
        <v>210</v>
      </c>
      <c r="F77" s="13">
        <v>210</v>
      </c>
      <c r="G77" s="15">
        <f t="shared" si="2"/>
        <v>100</v>
      </c>
      <c r="H77" s="16">
        <f t="shared" si="0"/>
        <v>100</v>
      </c>
      <c r="I77" s="50" t="e">
        <f t="shared" si="1"/>
        <v>#DIV/0!</v>
      </c>
    </row>
    <row r="78" spans="1:9" x14ac:dyDescent="0.25">
      <c r="A78" s="186"/>
      <c r="B78" s="12" t="s">
        <v>72</v>
      </c>
      <c r="C78" s="13">
        <v>7</v>
      </c>
      <c r="D78" s="13">
        <v>152</v>
      </c>
      <c r="E78" s="13">
        <v>152</v>
      </c>
      <c r="F78" s="13">
        <v>230</v>
      </c>
      <c r="G78" s="15">
        <f t="shared" si="2"/>
        <v>151.31578947368419</v>
      </c>
      <c r="H78" s="16">
        <f t="shared" si="0"/>
        <v>151.31578947368419</v>
      </c>
      <c r="I78" s="50">
        <f t="shared" si="1"/>
        <v>3285.7142857142853</v>
      </c>
    </row>
    <row r="79" spans="1:9" x14ac:dyDescent="0.25">
      <c r="A79" s="186"/>
      <c r="B79" s="12" t="s">
        <v>73</v>
      </c>
      <c r="C79" s="13">
        <v>6</v>
      </c>
      <c r="D79" s="72">
        <v>400.09</v>
      </c>
      <c r="E79" s="13">
        <v>400</v>
      </c>
      <c r="F79" s="13">
        <f>249+105.8</f>
        <v>354.8</v>
      </c>
      <c r="G79" s="15">
        <f t="shared" si="2"/>
        <v>88.7</v>
      </c>
      <c r="H79" s="16">
        <f t="shared" ref="H79:H123" si="8">F79/D79*100</f>
        <v>88.680046989427382</v>
      </c>
      <c r="I79" s="50">
        <f t="shared" ref="I79:I123" si="9">F79/C79*100</f>
        <v>5913.333333333333</v>
      </c>
    </row>
    <row r="80" spans="1:9" x14ac:dyDescent="0.25">
      <c r="A80" s="186"/>
      <c r="B80" s="12" t="s">
        <v>74</v>
      </c>
      <c r="C80" s="13"/>
      <c r="D80" s="13"/>
      <c r="E80" s="14"/>
      <c r="F80" s="13"/>
      <c r="G80" s="15" t="e">
        <f t="shared" ref="G80:G123" si="10">F80/E80*100</f>
        <v>#DIV/0!</v>
      </c>
      <c r="H80" s="16" t="e">
        <f t="shared" si="8"/>
        <v>#DIV/0!</v>
      </c>
      <c r="I80" s="50" t="e">
        <f t="shared" si="9"/>
        <v>#DIV/0!</v>
      </c>
    </row>
    <row r="81" spans="1:13" x14ac:dyDescent="0.25">
      <c r="A81" s="186"/>
      <c r="B81" s="12" t="s">
        <v>75</v>
      </c>
      <c r="C81" s="13"/>
      <c r="D81" s="13"/>
      <c r="E81" s="14"/>
      <c r="F81" s="13"/>
      <c r="G81" s="15" t="e">
        <f t="shared" si="10"/>
        <v>#DIV/0!</v>
      </c>
      <c r="H81" s="16" t="e">
        <f t="shared" si="8"/>
        <v>#DIV/0!</v>
      </c>
      <c r="I81" s="50" t="e">
        <f t="shared" si="9"/>
        <v>#DIV/0!</v>
      </c>
    </row>
    <row r="82" spans="1:13" ht="15.75" thickBot="1" x14ac:dyDescent="0.3">
      <c r="A82" s="187"/>
      <c r="B82" s="20" t="s">
        <v>76</v>
      </c>
      <c r="C82" s="21">
        <v>211</v>
      </c>
      <c r="D82" s="21">
        <v>0</v>
      </c>
      <c r="E82" s="21">
        <v>0</v>
      </c>
      <c r="F82" s="21">
        <v>0</v>
      </c>
      <c r="G82" s="23" t="e">
        <f t="shared" si="10"/>
        <v>#DIV/0!</v>
      </c>
      <c r="H82" s="24" t="e">
        <f t="shared" si="8"/>
        <v>#DIV/0!</v>
      </c>
      <c r="I82" s="41">
        <f t="shared" si="9"/>
        <v>0</v>
      </c>
    </row>
    <row r="83" spans="1:13" ht="26.25" x14ac:dyDescent="0.25">
      <c r="A83" s="197">
        <v>10</v>
      </c>
      <c r="B83" s="46" t="s">
        <v>77</v>
      </c>
      <c r="C83" s="47">
        <f>C84+C85</f>
        <v>2304</v>
      </c>
      <c r="D83" s="47">
        <f>D84+D85</f>
        <v>10303</v>
      </c>
      <c r="E83" s="125">
        <f>E84+E85</f>
        <v>10500</v>
      </c>
      <c r="F83" s="123">
        <f>F84+F85</f>
        <v>14188</v>
      </c>
      <c r="G83" s="9">
        <f t="shared" si="10"/>
        <v>135.12380952380951</v>
      </c>
      <c r="H83" s="10">
        <f t="shared" si="8"/>
        <v>137.7074638454819</v>
      </c>
      <c r="I83" s="43">
        <f t="shared" si="9"/>
        <v>615.79861111111109</v>
      </c>
      <c r="J83" s="74"/>
    </row>
    <row r="84" spans="1:13" x14ac:dyDescent="0.25">
      <c r="A84" s="198"/>
      <c r="B84" s="12" t="s">
        <v>78</v>
      </c>
      <c r="C84" s="13"/>
      <c r="D84" s="104">
        <v>1922</v>
      </c>
      <c r="E84" s="104">
        <v>2000</v>
      </c>
      <c r="F84" s="122">
        <v>4964</v>
      </c>
      <c r="G84" s="15">
        <f t="shared" si="10"/>
        <v>248.20000000000002</v>
      </c>
      <c r="H84" s="16">
        <f t="shared" si="8"/>
        <v>258.2726326742976</v>
      </c>
      <c r="I84" s="50" t="e">
        <f t="shared" si="9"/>
        <v>#DIV/0!</v>
      </c>
      <c r="J84" s="74"/>
    </row>
    <row r="85" spans="1:13" x14ac:dyDescent="0.25">
      <c r="A85" s="198"/>
      <c r="B85" s="75" t="s">
        <v>79</v>
      </c>
      <c r="C85" s="13">
        <v>2304</v>
      </c>
      <c r="D85" s="104">
        <v>8381</v>
      </c>
      <c r="E85" s="104">
        <v>8500</v>
      </c>
      <c r="F85" s="124">
        <v>9224</v>
      </c>
      <c r="G85" s="15">
        <f t="shared" si="10"/>
        <v>108.51764705882351</v>
      </c>
      <c r="H85" s="16">
        <f t="shared" si="8"/>
        <v>110.05846557690013</v>
      </c>
      <c r="I85" s="50">
        <f t="shared" si="9"/>
        <v>400.34722222222223</v>
      </c>
      <c r="J85" s="74"/>
    </row>
    <row r="86" spans="1:13" ht="27" thickBot="1" x14ac:dyDescent="0.3">
      <c r="A86" s="199"/>
      <c r="B86" s="68" t="s">
        <v>80</v>
      </c>
      <c r="C86" s="21">
        <v>0</v>
      </c>
      <c r="D86" s="105">
        <v>57.2</v>
      </c>
      <c r="E86" s="21">
        <v>84</v>
      </c>
      <c r="F86" s="21">
        <v>84</v>
      </c>
      <c r="G86" s="23">
        <f t="shared" si="10"/>
        <v>100</v>
      </c>
      <c r="H86" s="24">
        <f t="shared" si="8"/>
        <v>146.85314685314685</v>
      </c>
      <c r="I86" s="41" t="e">
        <f t="shared" si="9"/>
        <v>#DIV/0!</v>
      </c>
      <c r="J86" s="74"/>
      <c r="M86" s="77"/>
    </row>
    <row r="87" spans="1:13" x14ac:dyDescent="0.25">
      <c r="A87" s="197">
        <v>11</v>
      </c>
      <c r="B87" s="26" t="s">
        <v>81</v>
      </c>
      <c r="C87" s="26">
        <v>23600</v>
      </c>
      <c r="D87" s="78">
        <v>30662.080000000002</v>
      </c>
      <c r="E87" s="78">
        <f>F87</f>
        <v>30746.799999999999</v>
      </c>
      <c r="F87" s="78">
        <f>30662.8+F86</f>
        <v>30746.799999999999</v>
      </c>
      <c r="G87" s="9">
        <f t="shared" si="10"/>
        <v>100</v>
      </c>
      <c r="H87" s="10">
        <f t="shared" si="8"/>
        <v>100.27630219476305</v>
      </c>
      <c r="I87" s="43">
        <f t="shared" si="9"/>
        <v>130.28305084745762</v>
      </c>
      <c r="J87" s="74" t="s">
        <v>123</v>
      </c>
      <c r="L87">
        <v>30540</v>
      </c>
    </row>
    <row r="88" spans="1:13" ht="26.25" x14ac:dyDescent="0.25">
      <c r="A88" s="198"/>
      <c r="B88" s="29" t="s">
        <v>82</v>
      </c>
      <c r="C88" s="79">
        <f>C87/C7</f>
        <v>11.991869918699187</v>
      </c>
      <c r="D88" s="79">
        <f>D87/D7</f>
        <v>19.769232753062543</v>
      </c>
      <c r="E88" s="79">
        <f>E87/E7</f>
        <v>19.798325820991629</v>
      </c>
      <c r="F88" s="80">
        <f>F87/F7</f>
        <v>19.734788189987164</v>
      </c>
      <c r="G88" s="15">
        <f t="shared" si="10"/>
        <v>99.679075738125817</v>
      </c>
      <c r="H88" s="16">
        <f t="shared" si="8"/>
        <v>99.82576681904844</v>
      </c>
      <c r="I88" s="50">
        <f t="shared" si="9"/>
        <v>164.56806422836755</v>
      </c>
      <c r="J88" s="74"/>
    </row>
    <row r="89" spans="1:13" ht="39.75" thickBot="1" x14ac:dyDescent="0.3">
      <c r="A89" s="199"/>
      <c r="B89" s="44" t="s">
        <v>83</v>
      </c>
      <c r="C89" s="37">
        <f>C86/C87*100</f>
        <v>0</v>
      </c>
      <c r="D89" s="37">
        <f>D86/D87*100</f>
        <v>0.18654964046796566</v>
      </c>
      <c r="E89" s="37">
        <f>E86/E87*100</f>
        <v>0.27319916218923596</v>
      </c>
      <c r="F89" s="81">
        <f>F86/F87*100</f>
        <v>0.27319916218923596</v>
      </c>
      <c r="G89" s="23">
        <f t="shared" si="10"/>
        <v>100</v>
      </c>
      <c r="H89" s="24">
        <f t="shared" si="8"/>
        <v>146.44850641572251</v>
      </c>
      <c r="I89" s="41" t="e">
        <f t="shared" si="9"/>
        <v>#DIV/0!</v>
      </c>
      <c r="J89" s="74"/>
    </row>
    <row r="90" spans="1:13" x14ac:dyDescent="0.25">
      <c r="A90" s="197">
        <v>12</v>
      </c>
      <c r="B90" s="42" t="s">
        <v>84</v>
      </c>
      <c r="C90" s="6">
        <v>20</v>
      </c>
      <c r="D90" s="38">
        <v>20</v>
      </c>
      <c r="E90" s="6">
        <v>20</v>
      </c>
      <c r="F90" s="38">
        <v>20</v>
      </c>
      <c r="G90" s="9">
        <f t="shared" si="10"/>
        <v>100</v>
      </c>
      <c r="H90" s="10">
        <f t="shared" si="8"/>
        <v>100</v>
      </c>
      <c r="I90" s="43">
        <f t="shared" si="9"/>
        <v>100</v>
      </c>
      <c r="J90" s="74"/>
    </row>
    <row r="91" spans="1:13" ht="27" thickBot="1" x14ac:dyDescent="0.3">
      <c r="A91" s="199"/>
      <c r="B91" s="44" t="s">
        <v>85</v>
      </c>
      <c r="C91" s="40">
        <f>C90*1000/C7</f>
        <v>10.16260162601626</v>
      </c>
      <c r="D91" s="40">
        <f>D90*1000/D7</f>
        <v>12.894906511927788</v>
      </c>
      <c r="E91" s="114">
        <f>E90*1000/E7</f>
        <v>12.8783000643915</v>
      </c>
      <c r="F91" s="114">
        <f>F90*1000/F7</f>
        <v>12.836970474967908</v>
      </c>
      <c r="G91" s="23">
        <f t="shared" si="10"/>
        <v>99.679075738125817</v>
      </c>
      <c r="H91" s="24">
        <f t="shared" si="8"/>
        <v>99.55070603337613</v>
      </c>
      <c r="I91" s="41">
        <f t="shared" si="9"/>
        <v>126.31578947368422</v>
      </c>
      <c r="J91" s="74"/>
    </row>
    <row r="92" spans="1:13" ht="26.25" x14ac:dyDescent="0.25">
      <c r="A92" s="197">
        <v>13</v>
      </c>
      <c r="B92" s="42" t="s">
        <v>86</v>
      </c>
      <c r="C92" s="6">
        <v>6</v>
      </c>
      <c r="D92" s="6">
        <v>27</v>
      </c>
      <c r="E92" s="6">
        <v>27</v>
      </c>
      <c r="F92" s="6">
        <v>27</v>
      </c>
      <c r="G92" s="9">
        <f>F92/E92*100</f>
        <v>100</v>
      </c>
      <c r="H92" s="10">
        <f>F92/D92*100</f>
        <v>100</v>
      </c>
      <c r="I92" s="43">
        <f>F92/C92*100</f>
        <v>450</v>
      </c>
      <c r="J92" s="74"/>
    </row>
    <row r="93" spans="1:13" ht="26.25" x14ac:dyDescent="0.25">
      <c r="A93" s="198"/>
      <c r="B93" s="52" t="s">
        <v>87</v>
      </c>
      <c r="C93" s="13">
        <v>0</v>
      </c>
      <c r="D93" s="13">
        <v>0</v>
      </c>
      <c r="E93" s="13">
        <v>0</v>
      </c>
      <c r="F93" s="13">
        <v>0</v>
      </c>
      <c r="G93" s="15" t="e">
        <f t="shared" si="10"/>
        <v>#DIV/0!</v>
      </c>
      <c r="H93" s="16" t="e">
        <f t="shared" si="8"/>
        <v>#DIV/0!</v>
      </c>
      <c r="I93" s="50" t="e">
        <f t="shared" si="9"/>
        <v>#DIV/0!</v>
      </c>
      <c r="J93" s="74"/>
    </row>
    <row r="94" spans="1:13" ht="39.75" thickBot="1" x14ac:dyDescent="0.3">
      <c r="A94" s="199"/>
      <c r="B94" s="44" t="s">
        <v>88</v>
      </c>
      <c r="C94" s="40">
        <f>(C92+C93)*10000/C7</f>
        <v>30.487804878048781</v>
      </c>
      <c r="D94" s="40">
        <f>(D92+D93)*10000/D7</f>
        <v>174.08123791102514</v>
      </c>
      <c r="E94" s="40">
        <f>(E92+E93)*10000/E7</f>
        <v>173.85705086928525</v>
      </c>
      <c r="F94" s="40">
        <f>(F92+F93)*10000/F7</f>
        <v>173.29910141206676</v>
      </c>
      <c r="G94" s="23">
        <f t="shared" si="10"/>
        <v>99.679075738125817</v>
      </c>
      <c r="H94" s="24">
        <f t="shared" si="8"/>
        <v>99.55070603337613</v>
      </c>
      <c r="I94" s="41">
        <f t="shared" si="9"/>
        <v>568.42105263157896</v>
      </c>
      <c r="J94" s="74"/>
    </row>
    <row r="95" spans="1:13" ht="50.25" customHeight="1" x14ac:dyDescent="0.25">
      <c r="A95" s="197">
        <v>14</v>
      </c>
      <c r="B95" s="42" t="s">
        <v>89</v>
      </c>
      <c r="C95" s="6">
        <v>0</v>
      </c>
      <c r="D95" s="6">
        <v>680</v>
      </c>
      <c r="E95" s="6">
        <v>680</v>
      </c>
      <c r="F95" s="6">
        <v>680</v>
      </c>
      <c r="G95" s="9">
        <f t="shared" si="10"/>
        <v>100</v>
      </c>
      <c r="H95" s="10">
        <f t="shared" si="8"/>
        <v>100</v>
      </c>
      <c r="I95" s="43" t="e">
        <f t="shared" si="9"/>
        <v>#DIV/0!</v>
      </c>
      <c r="J95" s="74"/>
    </row>
    <row r="96" spans="1:13" ht="39.75" thickBot="1" x14ac:dyDescent="0.3">
      <c r="A96" s="199"/>
      <c r="B96" s="44" t="s">
        <v>90</v>
      </c>
      <c r="C96" s="82">
        <f>C95/C7*100</f>
        <v>0</v>
      </c>
      <c r="D96" s="40">
        <f>D95/D7*100</f>
        <v>43.84268214055448</v>
      </c>
      <c r="E96" s="37">
        <f>E95/E7*100</f>
        <v>43.786220218931099</v>
      </c>
      <c r="F96" s="37">
        <f>F95/F7*100</f>
        <v>43.645699614890887</v>
      </c>
      <c r="G96" s="23">
        <f t="shared" si="10"/>
        <v>99.679075738125817</v>
      </c>
      <c r="H96" s="24">
        <f t="shared" si="8"/>
        <v>99.55070603337613</v>
      </c>
      <c r="I96" s="41" t="e">
        <f t="shared" si="9"/>
        <v>#DIV/0!</v>
      </c>
      <c r="J96" s="74"/>
    </row>
    <row r="97" spans="1:10" x14ac:dyDescent="0.25">
      <c r="A97" s="197">
        <v>15</v>
      </c>
      <c r="B97" s="26" t="s">
        <v>91</v>
      </c>
      <c r="C97" s="6">
        <v>25</v>
      </c>
      <c r="D97" s="38">
        <v>32</v>
      </c>
      <c r="E97" s="38">
        <v>25</v>
      </c>
      <c r="F97" s="38">
        <v>36</v>
      </c>
      <c r="G97" s="9">
        <f t="shared" si="10"/>
        <v>144</v>
      </c>
      <c r="H97" s="10">
        <f t="shared" si="8"/>
        <v>112.5</v>
      </c>
      <c r="I97" s="43">
        <f t="shared" si="9"/>
        <v>144</v>
      </c>
      <c r="J97" s="74"/>
    </row>
    <row r="98" spans="1:10" x14ac:dyDescent="0.25">
      <c r="A98" s="198"/>
      <c r="B98" s="12" t="s">
        <v>92</v>
      </c>
      <c r="C98" s="13">
        <v>18</v>
      </c>
      <c r="D98" s="84">
        <v>25</v>
      </c>
      <c r="E98" s="84">
        <v>25</v>
      </c>
      <c r="F98" s="84">
        <v>28</v>
      </c>
      <c r="G98" s="15">
        <f t="shared" si="10"/>
        <v>112.00000000000001</v>
      </c>
      <c r="H98" s="16">
        <f t="shared" si="8"/>
        <v>112.00000000000001</v>
      </c>
      <c r="I98" s="50">
        <f t="shared" si="9"/>
        <v>155.55555555555557</v>
      </c>
      <c r="J98" s="74"/>
    </row>
    <row r="99" spans="1:10" x14ac:dyDescent="0.25">
      <c r="A99" s="198"/>
      <c r="B99" s="53" t="s">
        <v>93</v>
      </c>
      <c r="C99" s="30">
        <f>C98/C97</f>
        <v>0.72</v>
      </c>
      <c r="D99" s="30">
        <f>D98/D97</f>
        <v>0.78125</v>
      </c>
      <c r="E99" s="30">
        <f>E98/E97</f>
        <v>1</v>
      </c>
      <c r="F99" s="30">
        <f>F98/F97</f>
        <v>0.77777777777777779</v>
      </c>
      <c r="G99" s="15">
        <f t="shared" si="10"/>
        <v>77.777777777777786</v>
      </c>
      <c r="H99" s="16">
        <f t="shared" si="8"/>
        <v>99.555555555555557</v>
      </c>
      <c r="I99" s="50">
        <f t="shared" si="9"/>
        <v>108.02469135802471</v>
      </c>
      <c r="J99" s="74"/>
    </row>
    <row r="100" spans="1:10" ht="26.25" x14ac:dyDescent="0.25">
      <c r="A100" s="198"/>
      <c r="B100" s="52" t="s">
        <v>94</v>
      </c>
      <c r="C100" s="13">
        <v>0</v>
      </c>
      <c r="D100" s="13">
        <v>2</v>
      </c>
      <c r="E100" s="84">
        <v>0</v>
      </c>
      <c r="F100" s="84">
        <v>0</v>
      </c>
      <c r="G100" s="15" t="e">
        <f t="shared" si="10"/>
        <v>#DIV/0!</v>
      </c>
      <c r="H100" s="16">
        <f t="shared" si="8"/>
        <v>0</v>
      </c>
      <c r="I100" s="50" t="e">
        <f t="shared" si="9"/>
        <v>#DIV/0!</v>
      </c>
      <c r="J100" s="74"/>
    </row>
    <row r="101" spans="1:10" ht="26.25" x14ac:dyDescent="0.25">
      <c r="A101" s="198"/>
      <c r="B101" s="29" t="s">
        <v>95</v>
      </c>
      <c r="C101" s="30">
        <f>C100/C97</f>
        <v>0</v>
      </c>
      <c r="D101" s="30">
        <f>D100/D97</f>
        <v>6.25E-2</v>
      </c>
      <c r="E101" s="30">
        <f>E100/E97</f>
        <v>0</v>
      </c>
      <c r="F101" s="30">
        <f>F100/F97</f>
        <v>0</v>
      </c>
      <c r="G101" s="15" t="e">
        <f t="shared" si="10"/>
        <v>#DIV/0!</v>
      </c>
      <c r="H101" s="16">
        <f t="shared" si="8"/>
        <v>0</v>
      </c>
      <c r="I101" s="50" t="e">
        <f t="shared" si="9"/>
        <v>#DIV/0!</v>
      </c>
      <c r="J101" s="74"/>
    </row>
    <row r="102" spans="1:10" ht="26.25" x14ac:dyDescent="0.25">
      <c r="A102" s="198"/>
      <c r="B102" s="85" t="s">
        <v>96</v>
      </c>
      <c r="C102" s="86">
        <f>C97*100000/C7</f>
        <v>1270.3252032520325</v>
      </c>
      <c r="D102" s="86">
        <f>D97*100000/D7</f>
        <v>2063.1850419084462</v>
      </c>
      <c r="E102" s="86">
        <f>E97*100000/E7</f>
        <v>1609.7875080489375</v>
      </c>
      <c r="F102" s="86">
        <f>F97*100000/F7</f>
        <v>2310.6546854942235</v>
      </c>
      <c r="G102" s="15">
        <f t="shared" si="10"/>
        <v>143.53786906290117</v>
      </c>
      <c r="H102" s="16">
        <f t="shared" si="8"/>
        <v>111.99454428754814</v>
      </c>
      <c r="I102" s="50">
        <f t="shared" si="9"/>
        <v>181.89473684210529</v>
      </c>
      <c r="J102" s="74"/>
    </row>
    <row r="103" spans="1:10" ht="15.75" thickBot="1" x14ac:dyDescent="0.3">
      <c r="A103" s="199"/>
      <c r="B103" s="20" t="s">
        <v>97</v>
      </c>
      <c r="C103" s="21">
        <v>0</v>
      </c>
      <c r="D103" s="87">
        <v>1</v>
      </c>
      <c r="E103" s="87">
        <v>0</v>
      </c>
      <c r="F103" s="87">
        <v>0</v>
      </c>
      <c r="G103" s="23" t="e">
        <f t="shared" si="10"/>
        <v>#DIV/0!</v>
      </c>
      <c r="H103" s="24">
        <f t="shared" si="8"/>
        <v>0</v>
      </c>
      <c r="I103" s="41" t="e">
        <f t="shared" si="9"/>
        <v>#DIV/0!</v>
      </c>
      <c r="J103" s="74"/>
    </row>
    <row r="104" spans="1:10" ht="27" thickBot="1" x14ac:dyDescent="0.3">
      <c r="A104" s="88">
        <v>16</v>
      </c>
      <c r="B104" s="89" t="s">
        <v>98</v>
      </c>
      <c r="C104" s="90">
        <v>254.7</v>
      </c>
      <c r="D104" s="90">
        <v>703</v>
      </c>
      <c r="E104" s="90">
        <v>871.14</v>
      </c>
      <c r="F104" s="90">
        <v>849.14</v>
      </c>
      <c r="G104" s="91">
        <f t="shared" si="10"/>
        <v>97.474573547305837</v>
      </c>
      <c r="H104" s="92">
        <f t="shared" si="8"/>
        <v>120.78805120910383</v>
      </c>
      <c r="I104" s="93">
        <f t="shared" si="9"/>
        <v>333.38829996073815</v>
      </c>
      <c r="J104" s="74"/>
    </row>
    <row r="105" spans="1:10" ht="26.25" x14ac:dyDescent="0.25">
      <c r="A105" s="197">
        <v>17</v>
      </c>
      <c r="B105" s="42" t="s">
        <v>99</v>
      </c>
      <c r="C105" s="6">
        <v>378.07</v>
      </c>
      <c r="D105" s="6">
        <v>1851.3</v>
      </c>
      <c r="E105" s="6">
        <v>2308.8000000000002</v>
      </c>
      <c r="F105" s="6">
        <v>2197.6999999999998</v>
      </c>
      <c r="G105" s="9">
        <f t="shared" si="10"/>
        <v>95.187976437976417</v>
      </c>
      <c r="H105" s="10">
        <f t="shared" si="8"/>
        <v>118.71117593042726</v>
      </c>
      <c r="I105" s="43">
        <f t="shared" si="9"/>
        <v>581.29446927817594</v>
      </c>
      <c r="J105" s="74"/>
    </row>
    <row r="106" spans="1:10" ht="39" x14ac:dyDescent="0.25">
      <c r="A106" s="198"/>
      <c r="B106" s="52" t="s">
        <v>100</v>
      </c>
      <c r="C106" s="13">
        <v>0</v>
      </c>
      <c r="D106" s="13">
        <v>0</v>
      </c>
      <c r="E106" s="13">
        <v>0</v>
      </c>
      <c r="F106" s="13">
        <v>0</v>
      </c>
      <c r="G106" s="15" t="e">
        <f t="shared" si="10"/>
        <v>#DIV/0!</v>
      </c>
      <c r="H106" s="16" t="e">
        <f t="shared" si="8"/>
        <v>#DIV/0!</v>
      </c>
      <c r="I106" s="50" t="e">
        <f t="shared" si="9"/>
        <v>#DIV/0!</v>
      </c>
      <c r="J106" s="74"/>
    </row>
    <row r="107" spans="1:10" ht="39.75" thickBot="1" x14ac:dyDescent="0.3">
      <c r="A107" s="199"/>
      <c r="B107" s="44" t="s">
        <v>101</v>
      </c>
      <c r="C107" s="33">
        <f>C106/C105</f>
        <v>0</v>
      </c>
      <c r="D107" s="33">
        <f>D106/D105</f>
        <v>0</v>
      </c>
      <c r="E107" s="33">
        <f>E106/E105</f>
        <v>0</v>
      </c>
      <c r="F107" s="33">
        <f>F106/F105</f>
        <v>0</v>
      </c>
      <c r="G107" s="23" t="e">
        <f t="shared" si="10"/>
        <v>#DIV/0!</v>
      </c>
      <c r="H107" s="24" t="e">
        <f t="shared" si="8"/>
        <v>#DIV/0!</v>
      </c>
      <c r="I107" s="41" t="e">
        <f t="shared" si="9"/>
        <v>#DIV/0!</v>
      </c>
      <c r="J107" s="74"/>
    </row>
    <row r="108" spans="1:10" ht="39" x14ac:dyDescent="0.25">
      <c r="A108" s="197">
        <v>18</v>
      </c>
      <c r="B108" s="42" t="s">
        <v>102</v>
      </c>
      <c r="C108" s="6">
        <v>198</v>
      </c>
      <c r="D108" s="8">
        <v>1364</v>
      </c>
      <c r="E108" s="38">
        <v>1553</v>
      </c>
      <c r="F108" s="8">
        <v>0</v>
      </c>
      <c r="G108" s="9">
        <f t="shared" si="10"/>
        <v>0</v>
      </c>
      <c r="H108" s="10">
        <f t="shared" si="8"/>
        <v>0</v>
      </c>
      <c r="I108" s="43">
        <f t="shared" si="9"/>
        <v>0</v>
      </c>
      <c r="J108" s="74">
        <v>0</v>
      </c>
    </row>
    <row r="109" spans="1:10" ht="52.5" thickBot="1" x14ac:dyDescent="0.3">
      <c r="A109" s="199"/>
      <c r="B109" s="44" t="s">
        <v>103</v>
      </c>
      <c r="C109" s="94">
        <f>C108/C7</f>
        <v>0.10060975609756098</v>
      </c>
      <c r="D109" s="94">
        <f>D108/D7</f>
        <v>0.87943262411347523</v>
      </c>
      <c r="E109" s="94">
        <f>E108/E7</f>
        <v>1</v>
      </c>
      <c r="F109" s="95">
        <f>F108/F7</f>
        <v>0</v>
      </c>
      <c r="G109" s="23">
        <f t="shared" si="10"/>
        <v>0</v>
      </c>
      <c r="H109" s="24">
        <f t="shared" si="8"/>
        <v>0</v>
      </c>
      <c r="I109" s="41">
        <f t="shared" si="9"/>
        <v>0</v>
      </c>
      <c r="J109" s="74"/>
    </row>
    <row r="110" spans="1:10" ht="39" x14ac:dyDescent="0.25">
      <c r="A110" s="197">
        <v>19</v>
      </c>
      <c r="B110" s="42" t="s">
        <v>104</v>
      </c>
      <c r="C110" s="6">
        <v>12.35</v>
      </c>
      <c r="D110" s="6">
        <v>12.35</v>
      </c>
      <c r="E110" s="6">
        <v>12.35</v>
      </c>
      <c r="F110" s="6">
        <v>12.35</v>
      </c>
      <c r="G110" s="9">
        <f t="shared" si="10"/>
        <v>100</v>
      </c>
      <c r="H110" s="10">
        <f t="shared" si="8"/>
        <v>100</v>
      </c>
      <c r="I110" s="43">
        <f t="shared" si="9"/>
        <v>100</v>
      </c>
      <c r="J110" s="74"/>
    </row>
    <row r="111" spans="1:10" ht="51.75" x14ac:dyDescent="0.25">
      <c r="A111" s="198"/>
      <c r="B111" s="52" t="s">
        <v>105</v>
      </c>
      <c r="C111" s="13">
        <v>11.85</v>
      </c>
      <c r="D111" s="13">
        <v>6.2</v>
      </c>
      <c r="E111" s="13">
        <v>6.2</v>
      </c>
      <c r="F111" s="13">
        <v>6.2</v>
      </c>
      <c r="G111" s="15">
        <f t="shared" si="10"/>
        <v>100</v>
      </c>
      <c r="H111" s="16">
        <f t="shared" si="8"/>
        <v>100</v>
      </c>
      <c r="I111" s="50">
        <f t="shared" si="9"/>
        <v>52.320675105485236</v>
      </c>
      <c r="J111" s="74"/>
    </row>
    <row r="112" spans="1:10" ht="78" thickBot="1" x14ac:dyDescent="0.3">
      <c r="A112" s="199"/>
      <c r="B112" s="44" t="s">
        <v>106</v>
      </c>
      <c r="C112" s="94">
        <f>C111/C110</f>
        <v>0.95951417004048578</v>
      </c>
      <c r="D112" s="94">
        <f>D111/D110</f>
        <v>0.50202429149797578</v>
      </c>
      <c r="E112" s="94">
        <f>E111/E110</f>
        <v>0.50202429149797578</v>
      </c>
      <c r="F112" s="94">
        <f>F111/F110</f>
        <v>0.50202429149797578</v>
      </c>
      <c r="G112" s="23">
        <f t="shared" si="10"/>
        <v>100</v>
      </c>
      <c r="H112" s="24">
        <f t="shared" si="8"/>
        <v>100</v>
      </c>
      <c r="I112" s="41">
        <f t="shared" si="9"/>
        <v>52.320675105485236</v>
      </c>
      <c r="J112" s="74"/>
    </row>
    <row r="113" spans="1:10" x14ac:dyDescent="0.25">
      <c r="A113" s="197">
        <v>20</v>
      </c>
      <c r="B113" s="42" t="s">
        <v>107</v>
      </c>
      <c r="C113" s="6">
        <v>25579</v>
      </c>
      <c r="D113" s="6">
        <v>25579</v>
      </c>
      <c r="E113" s="6">
        <v>25579</v>
      </c>
      <c r="F113" s="6">
        <v>25579</v>
      </c>
      <c r="G113" s="9">
        <f t="shared" si="10"/>
        <v>100</v>
      </c>
      <c r="H113" s="10">
        <f t="shared" si="8"/>
        <v>100</v>
      </c>
      <c r="I113" s="43">
        <f t="shared" si="9"/>
        <v>100</v>
      </c>
      <c r="J113" s="74"/>
    </row>
    <row r="114" spans="1:10" ht="39" x14ac:dyDescent="0.25">
      <c r="A114" s="198"/>
      <c r="B114" s="52" t="s">
        <v>108</v>
      </c>
      <c r="C114" s="13">
        <v>4820</v>
      </c>
      <c r="D114" s="13">
        <v>12900</v>
      </c>
      <c r="E114" s="13">
        <v>12900</v>
      </c>
      <c r="F114" s="13">
        <v>12900</v>
      </c>
      <c r="G114" s="15">
        <f t="shared" si="10"/>
        <v>100</v>
      </c>
      <c r="H114" s="16">
        <f t="shared" si="8"/>
        <v>100</v>
      </c>
      <c r="I114" s="50">
        <f t="shared" si="9"/>
        <v>267.63485477178421</v>
      </c>
      <c r="J114" s="74"/>
    </row>
    <row r="115" spans="1:10" ht="52.5" thickBot="1" x14ac:dyDescent="0.3">
      <c r="A115" s="199"/>
      <c r="B115" s="44" t="s">
        <v>109</v>
      </c>
      <c r="C115" s="94">
        <f>C114/C113</f>
        <v>0.18843582626373198</v>
      </c>
      <c r="D115" s="94">
        <f>D114/D113</f>
        <v>0.50431994995895069</v>
      </c>
      <c r="E115" s="94">
        <f>E114/E113</f>
        <v>0.50431994995895069</v>
      </c>
      <c r="F115" s="94">
        <f>F114/F113</f>
        <v>0.50431994995895069</v>
      </c>
      <c r="G115" s="23">
        <f t="shared" si="10"/>
        <v>100</v>
      </c>
      <c r="H115" s="24">
        <f t="shared" si="8"/>
        <v>100</v>
      </c>
      <c r="I115" s="41">
        <f t="shared" si="9"/>
        <v>267.63485477178421</v>
      </c>
      <c r="J115" s="74"/>
    </row>
    <row r="116" spans="1:10" ht="39" x14ac:dyDescent="0.25">
      <c r="A116" s="197">
        <v>21</v>
      </c>
      <c r="B116" s="42" t="s">
        <v>110</v>
      </c>
      <c r="C116" s="6">
        <v>45</v>
      </c>
      <c r="D116" s="6">
        <v>30</v>
      </c>
      <c r="E116" s="6">
        <v>48</v>
      </c>
      <c r="F116" s="6">
        <v>48</v>
      </c>
      <c r="G116" s="9">
        <f t="shared" si="10"/>
        <v>100</v>
      </c>
      <c r="H116" s="10">
        <f t="shared" si="8"/>
        <v>160</v>
      </c>
      <c r="I116" s="43">
        <f t="shared" si="9"/>
        <v>106.66666666666667</v>
      </c>
      <c r="J116" s="74"/>
    </row>
    <row r="117" spans="1:10" x14ac:dyDescent="0.25">
      <c r="A117" s="198"/>
      <c r="B117" s="52" t="s">
        <v>111</v>
      </c>
      <c r="C117" s="13">
        <v>50</v>
      </c>
      <c r="D117" s="13">
        <v>30</v>
      </c>
      <c r="E117" s="13">
        <v>48</v>
      </c>
      <c r="F117" s="13">
        <v>48</v>
      </c>
      <c r="G117" s="15">
        <f t="shared" si="10"/>
        <v>100</v>
      </c>
      <c r="H117" s="16">
        <f t="shared" si="8"/>
        <v>160</v>
      </c>
      <c r="I117" s="50">
        <f t="shared" si="9"/>
        <v>96</v>
      </c>
      <c r="J117" s="74"/>
    </row>
    <row r="118" spans="1:10" ht="27" thickBot="1" x14ac:dyDescent="0.3">
      <c r="A118" s="199"/>
      <c r="B118" s="44" t="s">
        <v>112</v>
      </c>
      <c r="C118" s="94">
        <f>C117/C116</f>
        <v>1.1111111111111112</v>
      </c>
      <c r="D118" s="94">
        <f>D117/D116</f>
        <v>1</v>
      </c>
      <c r="E118" s="94">
        <f>E117/E116</f>
        <v>1</v>
      </c>
      <c r="F118" s="94">
        <f>F117/F116</f>
        <v>1</v>
      </c>
      <c r="G118" s="23">
        <f t="shared" si="10"/>
        <v>100</v>
      </c>
      <c r="H118" s="24">
        <f t="shared" si="8"/>
        <v>100</v>
      </c>
      <c r="I118" s="41">
        <f t="shared" si="9"/>
        <v>89.999999999999986</v>
      </c>
      <c r="J118" s="74"/>
    </row>
    <row r="119" spans="1:10" ht="39" x14ac:dyDescent="0.25">
      <c r="A119" s="197">
        <v>22</v>
      </c>
      <c r="B119" s="42" t="s">
        <v>113</v>
      </c>
      <c r="C119" s="6">
        <v>3400</v>
      </c>
      <c r="D119" s="35">
        <v>13930</v>
      </c>
      <c r="E119" s="6">
        <v>6600</v>
      </c>
      <c r="F119" s="35">
        <v>12747</v>
      </c>
      <c r="G119" s="9">
        <f t="shared" si="10"/>
        <v>193.13636363636363</v>
      </c>
      <c r="H119" s="10">
        <f t="shared" si="8"/>
        <v>91.507537688442213</v>
      </c>
      <c r="I119" s="43">
        <f t="shared" si="9"/>
        <v>374.91176470588232</v>
      </c>
      <c r="J119" s="74"/>
    </row>
    <row r="120" spans="1:10" ht="39" x14ac:dyDescent="0.25">
      <c r="A120" s="198"/>
      <c r="B120" s="52" t="s">
        <v>114</v>
      </c>
      <c r="C120" s="13">
        <v>940</v>
      </c>
      <c r="D120" s="96">
        <v>5000</v>
      </c>
      <c r="E120" s="13">
        <v>2830</v>
      </c>
      <c r="F120" s="96">
        <v>1026</v>
      </c>
      <c r="G120" s="15">
        <f t="shared" si="10"/>
        <v>36.254416961130744</v>
      </c>
      <c r="H120" s="16">
        <f t="shared" si="8"/>
        <v>20.52</v>
      </c>
      <c r="I120" s="50">
        <f t="shared" si="9"/>
        <v>109.14893617021278</v>
      </c>
      <c r="J120" s="74"/>
    </row>
    <row r="121" spans="1:10" ht="39.75" thickBot="1" x14ac:dyDescent="0.3">
      <c r="A121" s="199"/>
      <c r="B121" s="44" t="s">
        <v>115</v>
      </c>
      <c r="C121" s="94">
        <f>C120/C7</f>
        <v>0.47764227642276424</v>
      </c>
      <c r="D121" s="94">
        <f>D120/D7</f>
        <v>3.223726627981947</v>
      </c>
      <c r="E121" s="94">
        <f>E120/E7</f>
        <v>1.8222794591113973</v>
      </c>
      <c r="F121" s="94">
        <f>F120/F7</f>
        <v>0.65853658536585369</v>
      </c>
      <c r="G121" s="23">
        <f t="shared" si="10"/>
        <v>36.138067741101445</v>
      </c>
      <c r="H121" s="24">
        <f t="shared" si="8"/>
        <v>20.427804878048782</v>
      </c>
      <c r="I121" s="41">
        <f t="shared" si="9"/>
        <v>137.87234042553192</v>
      </c>
      <c r="J121" s="74"/>
    </row>
    <row r="122" spans="1:10" ht="39" x14ac:dyDescent="0.25">
      <c r="A122" s="197">
        <v>23</v>
      </c>
      <c r="B122" s="42" t="s">
        <v>116</v>
      </c>
      <c r="C122" s="6">
        <v>190</v>
      </c>
      <c r="D122" s="6">
        <v>416</v>
      </c>
      <c r="E122" s="6">
        <v>465</v>
      </c>
      <c r="F122" s="6">
        <v>465</v>
      </c>
      <c r="G122" s="9">
        <f t="shared" si="10"/>
        <v>100</v>
      </c>
      <c r="H122" s="10">
        <f t="shared" si="8"/>
        <v>111.77884615384615</v>
      </c>
      <c r="I122" s="43">
        <f t="shared" si="9"/>
        <v>244.73684210526315</v>
      </c>
      <c r="J122" s="74"/>
    </row>
    <row r="123" spans="1:10" ht="39.75" thickBot="1" x14ac:dyDescent="0.3">
      <c r="A123" s="199"/>
      <c r="B123" s="44" t="s">
        <v>117</v>
      </c>
      <c r="C123" s="94">
        <f>C122/C7</f>
        <v>9.6544715447154469E-2</v>
      </c>
      <c r="D123" s="94">
        <f>D122/D7</f>
        <v>0.26821405544809801</v>
      </c>
      <c r="E123" s="94">
        <f>E122/E7</f>
        <v>0.29942047649710241</v>
      </c>
      <c r="F123" s="94">
        <f>F122/F7</f>
        <v>0.29845956354300385</v>
      </c>
      <c r="G123" s="23">
        <f t="shared" si="10"/>
        <v>99.679075738125789</v>
      </c>
      <c r="H123" s="24">
        <f t="shared" si="8"/>
        <v>111.27663054211514</v>
      </c>
      <c r="I123" s="41">
        <f t="shared" si="9"/>
        <v>309.1412742382272</v>
      </c>
      <c r="J123" s="74"/>
    </row>
    <row r="124" spans="1:10" x14ac:dyDescent="0.25">
      <c r="A124" s="97"/>
      <c r="B124" s="97"/>
      <c r="C124" s="98"/>
      <c r="D124" s="98"/>
      <c r="E124" s="99"/>
      <c r="F124" s="98"/>
      <c r="G124" s="98"/>
      <c r="H124" s="98"/>
      <c r="I124" s="98"/>
      <c r="J124" s="74"/>
    </row>
    <row r="125" spans="1:10" x14ac:dyDescent="0.25">
      <c r="A125" s="97"/>
      <c r="B125" s="97" t="s">
        <v>157</v>
      </c>
      <c r="C125" s="98"/>
      <c r="D125" s="98"/>
      <c r="E125" s="98"/>
      <c r="F125" s="98"/>
      <c r="G125" s="98"/>
      <c r="H125" s="98"/>
      <c r="I125" s="98"/>
      <c r="J125" s="74"/>
    </row>
    <row r="126" spans="1:10" x14ac:dyDescent="0.25">
      <c r="A126" s="97"/>
      <c r="B126" s="97" t="s">
        <v>119</v>
      </c>
      <c r="C126" s="98"/>
      <c r="D126" s="98"/>
      <c r="E126" s="98"/>
      <c r="F126" s="98"/>
      <c r="G126" s="98"/>
      <c r="H126" s="98"/>
      <c r="I126" s="98"/>
      <c r="J126" s="74"/>
    </row>
    <row r="127" spans="1:10" x14ac:dyDescent="0.25">
      <c r="A127" s="97"/>
      <c r="B127" s="97"/>
      <c r="C127" s="98"/>
      <c r="D127" s="98"/>
      <c r="E127" s="100"/>
      <c r="F127" s="100"/>
      <c r="G127" s="98"/>
      <c r="H127" s="98"/>
      <c r="I127" s="98"/>
      <c r="J127" s="74"/>
    </row>
    <row r="128" spans="1:10" x14ac:dyDescent="0.25">
      <c r="A128" s="97"/>
      <c r="B128" s="97"/>
      <c r="C128" s="98"/>
      <c r="D128" s="98"/>
      <c r="E128" s="98"/>
      <c r="F128" s="98"/>
      <c r="G128" s="98"/>
      <c r="H128" s="98"/>
      <c r="I128" s="98"/>
      <c r="J128" s="74"/>
    </row>
    <row r="129" spans="1:10" x14ac:dyDescent="0.25">
      <c r="A129" s="97"/>
      <c r="B129" s="97"/>
      <c r="C129" s="98"/>
      <c r="D129" s="98"/>
      <c r="E129" s="98"/>
      <c r="F129" s="98"/>
      <c r="G129" s="98"/>
      <c r="H129" s="98"/>
      <c r="I129" s="98"/>
      <c r="J129" s="74"/>
    </row>
    <row r="130" spans="1:10" x14ac:dyDescent="0.25">
      <c r="A130" s="97"/>
      <c r="B130" s="97"/>
      <c r="C130" s="98"/>
      <c r="D130" s="98"/>
      <c r="E130" s="98"/>
      <c r="F130" s="98"/>
      <c r="G130" s="98"/>
      <c r="H130" s="98"/>
      <c r="I130" s="98"/>
      <c r="J130" s="74"/>
    </row>
    <row r="131" spans="1:10" x14ac:dyDescent="0.25">
      <c r="A131" s="97"/>
      <c r="B131" s="97"/>
      <c r="C131" s="98"/>
      <c r="D131" s="98"/>
      <c r="E131" s="98"/>
      <c r="F131" s="98"/>
      <c r="G131" s="98"/>
      <c r="H131" s="98"/>
      <c r="I131" s="98"/>
      <c r="J131" s="74"/>
    </row>
    <row r="132" spans="1:10" x14ac:dyDescent="0.25">
      <c r="A132" s="97"/>
      <c r="B132" s="97"/>
      <c r="C132" s="98"/>
      <c r="D132" s="98"/>
      <c r="E132" s="98"/>
      <c r="F132" s="98"/>
      <c r="G132" s="98"/>
      <c r="H132" s="98"/>
      <c r="I132" s="98"/>
      <c r="J132" s="74"/>
    </row>
    <row r="133" spans="1:10" x14ac:dyDescent="0.25">
      <c r="A133" s="97"/>
      <c r="B133" s="97"/>
      <c r="C133" s="98"/>
      <c r="D133" s="98"/>
      <c r="E133" s="98"/>
      <c r="F133" s="98"/>
      <c r="G133" s="98"/>
      <c r="H133" s="98"/>
      <c r="I133" s="98"/>
      <c r="J133" s="74"/>
    </row>
    <row r="134" spans="1:10" x14ac:dyDescent="0.25">
      <c r="A134" s="97"/>
      <c r="B134" s="97"/>
      <c r="C134" s="98"/>
      <c r="D134" s="98"/>
      <c r="E134" s="98"/>
      <c r="F134" s="98"/>
      <c r="G134" s="98"/>
      <c r="H134" s="98"/>
      <c r="I134" s="98"/>
      <c r="J134" s="74"/>
    </row>
    <row r="135" spans="1:10" x14ac:dyDescent="0.25">
      <c r="A135" s="97"/>
      <c r="B135" s="97"/>
      <c r="C135" s="98"/>
      <c r="D135" s="98"/>
      <c r="E135" s="98"/>
      <c r="F135" s="98"/>
      <c r="G135" s="98"/>
      <c r="H135" s="98"/>
      <c r="I135" s="98"/>
      <c r="J135" s="74"/>
    </row>
    <row r="136" spans="1:10" x14ac:dyDescent="0.25">
      <c r="A136" s="97"/>
      <c r="B136" s="97"/>
      <c r="C136" s="98"/>
      <c r="D136" s="98"/>
      <c r="E136" s="98"/>
      <c r="F136" s="98"/>
      <c r="G136" s="98"/>
      <c r="H136" s="98"/>
      <c r="I136" s="98"/>
      <c r="J136" s="74"/>
    </row>
    <row r="137" spans="1:10" x14ac:dyDescent="0.25">
      <c r="A137" s="97"/>
      <c r="B137" s="97"/>
      <c r="C137" s="98"/>
      <c r="D137" s="98"/>
      <c r="E137" s="98"/>
      <c r="F137" s="98"/>
      <c r="G137" s="98"/>
      <c r="H137" s="98"/>
      <c r="I137" s="98"/>
      <c r="J137" s="74"/>
    </row>
    <row r="138" spans="1:10" x14ac:dyDescent="0.25">
      <c r="A138" s="97"/>
      <c r="B138" s="97"/>
      <c r="C138" s="98"/>
      <c r="D138" s="98"/>
      <c r="E138" s="98"/>
      <c r="F138" s="98"/>
      <c r="G138" s="98"/>
      <c r="H138" s="98"/>
      <c r="I138" s="98"/>
      <c r="J138" s="74"/>
    </row>
    <row r="139" spans="1:10" x14ac:dyDescent="0.25">
      <c r="A139" s="97"/>
      <c r="B139" s="97"/>
      <c r="C139" s="98"/>
      <c r="D139" s="98"/>
      <c r="E139" s="98"/>
      <c r="F139" s="98"/>
      <c r="G139" s="98"/>
      <c r="H139" s="98"/>
      <c r="I139" s="98"/>
      <c r="J139" s="74"/>
    </row>
    <row r="140" spans="1:10" x14ac:dyDescent="0.25">
      <c r="A140" s="97"/>
      <c r="B140" s="97"/>
      <c r="C140" s="98"/>
      <c r="D140" s="98"/>
      <c r="E140" s="98"/>
      <c r="F140" s="98"/>
      <c r="G140" s="98"/>
      <c r="H140" s="98"/>
      <c r="I140" s="98"/>
      <c r="J140" s="74"/>
    </row>
    <row r="141" spans="1:10" x14ac:dyDescent="0.25">
      <c r="A141" s="97"/>
      <c r="B141" s="97"/>
      <c r="C141" s="98"/>
      <c r="D141" s="98"/>
      <c r="E141" s="98"/>
      <c r="F141" s="98"/>
      <c r="G141" s="98"/>
      <c r="H141" s="98"/>
      <c r="I141" s="98"/>
      <c r="J141" s="74"/>
    </row>
    <row r="142" spans="1:10" x14ac:dyDescent="0.25">
      <c r="A142" s="97"/>
      <c r="B142" s="97"/>
      <c r="C142" s="98"/>
      <c r="D142" s="98"/>
      <c r="E142" s="98"/>
      <c r="F142" s="98"/>
      <c r="G142" s="98"/>
      <c r="H142" s="98"/>
      <c r="I142" s="98"/>
      <c r="J142" s="74"/>
    </row>
    <row r="143" spans="1:10" x14ac:dyDescent="0.25">
      <c r="A143" s="97"/>
      <c r="B143" s="97"/>
      <c r="C143" s="98"/>
      <c r="D143" s="98"/>
      <c r="E143" s="98"/>
      <c r="F143" s="98"/>
      <c r="G143" s="98"/>
      <c r="H143" s="98"/>
      <c r="I143" s="98"/>
      <c r="J143" s="74"/>
    </row>
    <row r="144" spans="1:10" x14ac:dyDescent="0.25">
      <c r="A144" s="97"/>
      <c r="B144" s="97"/>
      <c r="C144" s="98"/>
      <c r="D144" s="98"/>
      <c r="E144" s="98"/>
      <c r="F144" s="98"/>
      <c r="G144" s="98"/>
      <c r="H144" s="98"/>
      <c r="I144" s="98"/>
      <c r="J144" s="74"/>
    </row>
    <row r="145" spans="1:10" x14ac:dyDescent="0.25">
      <c r="A145" s="97"/>
      <c r="B145" s="97"/>
      <c r="C145" s="98"/>
      <c r="D145" s="98"/>
      <c r="E145" s="98"/>
      <c r="F145" s="98"/>
      <c r="G145" s="98"/>
      <c r="H145" s="98"/>
      <c r="I145" s="98"/>
      <c r="J145" s="74"/>
    </row>
    <row r="146" spans="1:10" x14ac:dyDescent="0.25">
      <c r="A146" s="97"/>
      <c r="B146" s="97"/>
      <c r="C146" s="98"/>
      <c r="D146" s="98"/>
      <c r="E146" s="98"/>
      <c r="F146" s="98"/>
      <c r="G146" s="98"/>
      <c r="H146" s="98"/>
      <c r="I146" s="98"/>
      <c r="J146" s="74"/>
    </row>
    <row r="147" spans="1:10" x14ac:dyDescent="0.25">
      <c r="A147" s="97"/>
      <c r="B147" s="97"/>
      <c r="C147" s="98"/>
      <c r="D147" s="98"/>
      <c r="E147" s="98"/>
      <c r="F147" s="98"/>
      <c r="G147" s="98"/>
      <c r="H147" s="98"/>
      <c r="I147" s="98"/>
      <c r="J147" s="74"/>
    </row>
    <row r="148" spans="1:10" x14ac:dyDescent="0.25">
      <c r="A148" s="97"/>
      <c r="B148" s="97"/>
      <c r="C148" s="98"/>
      <c r="D148" s="98"/>
      <c r="E148" s="98"/>
      <c r="F148" s="98"/>
      <c r="G148" s="98"/>
      <c r="H148" s="98"/>
      <c r="I148" s="98"/>
      <c r="J148" s="74"/>
    </row>
    <row r="149" spans="1:10" x14ac:dyDescent="0.25">
      <c r="A149" s="97"/>
      <c r="B149" s="97"/>
      <c r="C149" s="98"/>
      <c r="D149" s="98"/>
      <c r="E149" s="98"/>
      <c r="F149" s="98"/>
      <c r="G149" s="98"/>
      <c r="H149" s="98"/>
      <c r="I149" s="98"/>
      <c r="J149" s="74"/>
    </row>
    <row r="150" spans="1:10" x14ac:dyDescent="0.25">
      <c r="A150" s="97"/>
      <c r="B150" s="97"/>
      <c r="C150" s="98"/>
      <c r="D150" s="98"/>
      <c r="E150" s="98"/>
      <c r="F150" s="98"/>
      <c r="G150" s="98"/>
      <c r="H150" s="98"/>
      <c r="I150" s="98"/>
      <c r="J150" s="74"/>
    </row>
    <row r="151" spans="1:10" x14ac:dyDescent="0.25">
      <c r="A151" s="97"/>
      <c r="B151" s="97"/>
      <c r="C151" s="98"/>
      <c r="D151" s="98"/>
      <c r="E151" s="98"/>
      <c r="F151" s="98"/>
      <c r="G151" s="98"/>
      <c r="H151" s="98"/>
      <c r="I151" s="98"/>
      <c r="J151" s="74"/>
    </row>
    <row r="152" spans="1:10" x14ac:dyDescent="0.25">
      <c r="A152" s="97"/>
      <c r="B152" s="97"/>
      <c r="C152" s="98"/>
      <c r="D152" s="98"/>
      <c r="E152" s="98"/>
      <c r="F152" s="98"/>
      <c r="G152" s="98"/>
      <c r="H152" s="98"/>
      <c r="I152" s="98"/>
      <c r="J152" s="74"/>
    </row>
    <row r="153" spans="1:10" x14ac:dyDescent="0.25">
      <c r="A153" s="97"/>
      <c r="B153" s="97"/>
      <c r="C153" s="98"/>
      <c r="D153" s="98"/>
      <c r="E153" s="98"/>
      <c r="F153" s="98"/>
      <c r="G153" s="98"/>
      <c r="H153" s="98"/>
      <c r="I153" s="98"/>
      <c r="J153" s="74"/>
    </row>
    <row r="154" spans="1:10" x14ac:dyDescent="0.25">
      <c r="A154" s="97"/>
      <c r="B154" s="97"/>
      <c r="C154" s="98"/>
      <c r="D154" s="98"/>
      <c r="E154" s="98"/>
      <c r="F154" s="98"/>
      <c r="G154" s="98"/>
      <c r="H154" s="98"/>
      <c r="I154" s="98"/>
      <c r="J154" s="74"/>
    </row>
    <row r="155" spans="1:10" x14ac:dyDescent="0.25">
      <c r="A155" s="97"/>
      <c r="B155" s="97"/>
      <c r="C155" s="98"/>
      <c r="D155" s="98"/>
      <c r="E155" s="98"/>
      <c r="F155" s="98"/>
      <c r="G155" s="98"/>
      <c r="H155" s="98"/>
      <c r="I155" s="98"/>
      <c r="J155" s="74"/>
    </row>
    <row r="156" spans="1:10" x14ac:dyDescent="0.25">
      <c r="A156" s="97"/>
      <c r="B156" s="97"/>
      <c r="C156" s="98"/>
      <c r="D156" s="98"/>
      <c r="E156" s="98"/>
      <c r="F156" s="98"/>
      <c r="G156" s="98"/>
      <c r="H156" s="98"/>
      <c r="I156" s="98"/>
      <c r="J156" s="74"/>
    </row>
    <row r="157" spans="1:10" x14ac:dyDescent="0.25">
      <c r="A157" s="97"/>
      <c r="B157" s="97"/>
      <c r="C157" s="98"/>
      <c r="D157" s="98"/>
      <c r="E157" s="98"/>
      <c r="F157" s="98"/>
      <c r="G157" s="98"/>
      <c r="H157" s="98"/>
      <c r="I157" s="98"/>
      <c r="J157" s="74"/>
    </row>
    <row r="158" spans="1:10" x14ac:dyDescent="0.25">
      <c r="A158" s="97"/>
      <c r="B158" s="97"/>
      <c r="C158" s="98"/>
      <c r="D158" s="98"/>
      <c r="E158" s="98"/>
      <c r="F158" s="98"/>
      <c r="G158" s="98"/>
      <c r="H158" s="98"/>
      <c r="I158" s="98"/>
      <c r="J158" s="74"/>
    </row>
    <row r="159" spans="1:10" x14ac:dyDescent="0.25">
      <c r="A159" s="97"/>
      <c r="B159" s="97"/>
      <c r="C159" s="98"/>
      <c r="D159" s="98"/>
      <c r="E159" s="98"/>
      <c r="F159" s="98"/>
      <c r="G159" s="98"/>
      <c r="H159" s="98"/>
      <c r="I159" s="98"/>
      <c r="J159" s="74"/>
    </row>
    <row r="160" spans="1:10" x14ac:dyDescent="0.25">
      <c r="A160" s="97"/>
      <c r="B160" s="97"/>
      <c r="C160" s="98"/>
      <c r="D160" s="98"/>
      <c r="E160" s="98"/>
      <c r="F160" s="98"/>
      <c r="G160" s="98"/>
      <c r="H160" s="98"/>
      <c r="I160" s="98"/>
      <c r="J160" s="74"/>
    </row>
    <row r="161" spans="1:10" x14ac:dyDescent="0.25">
      <c r="A161" s="97"/>
      <c r="B161" s="97"/>
      <c r="C161" s="98"/>
      <c r="D161" s="98"/>
      <c r="E161" s="98"/>
      <c r="F161" s="98"/>
      <c r="G161" s="98"/>
      <c r="H161" s="98"/>
      <c r="I161" s="98"/>
      <c r="J161" s="74"/>
    </row>
    <row r="162" spans="1:10" x14ac:dyDescent="0.25">
      <c r="A162" s="97"/>
      <c r="B162" s="97"/>
      <c r="C162" s="98"/>
      <c r="D162" s="98"/>
      <c r="E162" s="98"/>
      <c r="F162" s="98"/>
      <c r="G162" s="98"/>
      <c r="H162" s="98"/>
      <c r="I162" s="98"/>
      <c r="J162" s="74"/>
    </row>
    <row r="163" spans="1:10" x14ac:dyDescent="0.25">
      <c r="A163" s="97"/>
      <c r="B163" s="97"/>
      <c r="C163" s="98"/>
      <c r="D163" s="98"/>
      <c r="E163" s="98"/>
      <c r="F163" s="98"/>
      <c r="G163" s="98"/>
      <c r="H163" s="98"/>
      <c r="I163" s="98"/>
      <c r="J163" s="74"/>
    </row>
    <row r="164" spans="1:10" x14ac:dyDescent="0.25">
      <c r="A164" s="97"/>
      <c r="B164" s="97"/>
      <c r="C164" s="98"/>
      <c r="D164" s="98"/>
      <c r="E164" s="98"/>
      <c r="F164" s="98"/>
      <c r="G164" s="98"/>
      <c r="H164" s="98"/>
      <c r="I164" s="98"/>
      <c r="J164" s="74"/>
    </row>
    <row r="165" spans="1:10" x14ac:dyDescent="0.25">
      <c r="A165" s="97"/>
      <c r="B165" s="97"/>
      <c r="C165" s="98"/>
      <c r="D165" s="98"/>
      <c r="E165" s="98"/>
      <c r="F165" s="98"/>
      <c r="G165" s="98"/>
      <c r="H165" s="98"/>
      <c r="I165" s="98"/>
      <c r="J165" s="74"/>
    </row>
    <row r="166" spans="1:10" x14ac:dyDescent="0.25">
      <c r="A166" s="97"/>
      <c r="B166" s="97"/>
      <c r="C166" s="98"/>
      <c r="D166" s="98"/>
      <c r="E166" s="98"/>
      <c r="F166" s="98"/>
      <c r="G166" s="98"/>
      <c r="H166" s="98"/>
      <c r="I166" s="98"/>
      <c r="J166" s="74"/>
    </row>
    <row r="167" spans="1:10" x14ac:dyDescent="0.25">
      <c r="A167" s="97"/>
      <c r="B167" s="97"/>
      <c r="C167" s="98"/>
      <c r="D167" s="98"/>
      <c r="E167" s="98"/>
      <c r="F167" s="98"/>
      <c r="G167" s="98"/>
      <c r="H167" s="98"/>
      <c r="I167" s="98"/>
      <c r="J167" s="74"/>
    </row>
    <row r="168" spans="1:10" x14ac:dyDescent="0.25">
      <c r="A168" s="97"/>
      <c r="B168" s="97"/>
      <c r="C168" s="98"/>
      <c r="D168" s="98"/>
      <c r="E168" s="98"/>
      <c r="F168" s="98"/>
      <c r="G168" s="98"/>
      <c r="H168" s="98"/>
      <c r="I168" s="98"/>
      <c r="J168" s="74"/>
    </row>
    <row r="169" spans="1:10" x14ac:dyDescent="0.25">
      <c r="A169" s="97"/>
      <c r="B169" s="97"/>
      <c r="C169" s="98"/>
      <c r="D169" s="98"/>
      <c r="E169" s="98"/>
      <c r="F169" s="98"/>
      <c r="G169" s="98"/>
      <c r="H169" s="98"/>
      <c r="I169" s="98"/>
      <c r="J169" s="74"/>
    </row>
    <row r="170" spans="1:10" x14ac:dyDescent="0.25">
      <c r="A170" s="97"/>
      <c r="B170" s="97"/>
      <c r="C170" s="98"/>
      <c r="D170" s="98"/>
      <c r="E170" s="98"/>
      <c r="F170" s="98"/>
      <c r="G170" s="98"/>
      <c r="H170" s="98"/>
      <c r="I170" s="98"/>
      <c r="J170" s="74"/>
    </row>
    <row r="171" spans="1:10" x14ac:dyDescent="0.25">
      <c r="A171" s="97"/>
      <c r="B171" s="97"/>
      <c r="C171" s="98"/>
      <c r="D171" s="98"/>
      <c r="E171" s="98"/>
      <c r="F171" s="98"/>
      <c r="G171" s="98"/>
      <c r="H171" s="98"/>
      <c r="I171" s="98"/>
      <c r="J171" s="74"/>
    </row>
    <row r="172" spans="1:10" x14ac:dyDescent="0.25">
      <c r="A172" s="97"/>
      <c r="B172" s="97"/>
      <c r="C172" s="98"/>
      <c r="D172" s="98"/>
      <c r="E172" s="98"/>
      <c r="F172" s="98"/>
      <c r="G172" s="98"/>
      <c r="H172" s="98"/>
      <c r="I172" s="98"/>
      <c r="J172" s="74"/>
    </row>
    <row r="173" spans="1:10" x14ac:dyDescent="0.25">
      <c r="A173" s="97"/>
      <c r="B173" s="97"/>
      <c r="C173" s="98"/>
      <c r="D173" s="98"/>
      <c r="E173" s="98"/>
      <c r="F173" s="98"/>
      <c r="G173" s="98"/>
      <c r="H173" s="98"/>
      <c r="I173" s="98"/>
      <c r="J173" s="74"/>
    </row>
    <row r="174" spans="1:10" x14ac:dyDescent="0.25">
      <c r="A174" s="97"/>
      <c r="B174" s="97"/>
      <c r="C174" s="98"/>
      <c r="D174" s="98"/>
      <c r="E174" s="98"/>
      <c r="F174" s="98"/>
      <c r="G174" s="98"/>
      <c r="H174" s="98"/>
      <c r="I174" s="98"/>
      <c r="J174" s="74"/>
    </row>
    <row r="175" spans="1:10" x14ac:dyDescent="0.25">
      <c r="A175" s="97"/>
      <c r="B175" s="97"/>
      <c r="C175" s="98"/>
      <c r="D175" s="98"/>
      <c r="E175" s="98"/>
      <c r="F175" s="98"/>
      <c r="G175" s="98"/>
      <c r="H175" s="98"/>
      <c r="I175" s="98"/>
      <c r="J175" s="74"/>
    </row>
    <row r="176" spans="1:10" x14ac:dyDescent="0.25">
      <c r="A176" s="97"/>
      <c r="B176" s="97"/>
      <c r="C176" s="98"/>
      <c r="D176" s="98"/>
      <c r="E176" s="98"/>
      <c r="F176" s="98"/>
      <c r="G176" s="98"/>
      <c r="H176" s="98"/>
      <c r="I176" s="98"/>
      <c r="J176" s="74"/>
    </row>
    <row r="177" spans="1:10" x14ac:dyDescent="0.25">
      <c r="A177" s="97"/>
      <c r="B177" s="97"/>
      <c r="C177" s="98"/>
      <c r="D177" s="98"/>
      <c r="E177" s="98"/>
      <c r="F177" s="98"/>
      <c r="G177" s="98"/>
      <c r="H177" s="98"/>
      <c r="I177" s="98"/>
      <c r="J177" s="74"/>
    </row>
    <row r="178" spans="1:10" x14ac:dyDescent="0.25">
      <c r="A178" s="97"/>
      <c r="B178" s="97"/>
      <c r="C178" s="98"/>
      <c r="D178" s="98"/>
      <c r="E178" s="98"/>
      <c r="F178" s="98"/>
      <c r="G178" s="98"/>
      <c r="H178" s="98"/>
      <c r="I178" s="98"/>
      <c r="J178" s="74"/>
    </row>
    <row r="179" spans="1:10" x14ac:dyDescent="0.25">
      <c r="A179" s="97"/>
      <c r="B179" s="97"/>
      <c r="C179" s="98"/>
      <c r="D179" s="98"/>
      <c r="E179" s="98"/>
      <c r="F179" s="98"/>
      <c r="G179" s="98"/>
      <c r="H179" s="98"/>
      <c r="I179" s="98"/>
      <c r="J179" s="74"/>
    </row>
    <row r="180" spans="1:10" x14ac:dyDescent="0.25">
      <c r="A180" s="97"/>
      <c r="B180" s="97"/>
      <c r="C180" s="98"/>
      <c r="D180" s="98"/>
      <c r="E180" s="98"/>
      <c r="F180" s="98"/>
      <c r="G180" s="98"/>
      <c r="H180" s="98"/>
      <c r="I180" s="98"/>
      <c r="J180" s="74"/>
    </row>
    <row r="181" spans="1:10" x14ac:dyDescent="0.25">
      <c r="A181" s="97"/>
      <c r="B181" s="97"/>
      <c r="C181" s="98"/>
      <c r="D181" s="98"/>
      <c r="E181" s="98"/>
      <c r="F181" s="98"/>
      <c r="G181" s="98"/>
      <c r="H181" s="98"/>
      <c r="I181" s="98"/>
      <c r="J181" s="74"/>
    </row>
    <row r="182" spans="1:10" x14ac:dyDescent="0.25">
      <c r="A182" s="97"/>
      <c r="B182" s="97"/>
      <c r="C182" s="98"/>
      <c r="D182" s="98"/>
      <c r="E182" s="98"/>
      <c r="F182" s="98"/>
      <c r="G182" s="98"/>
      <c r="H182" s="98"/>
      <c r="I182" s="98"/>
      <c r="J182" s="74"/>
    </row>
    <row r="183" spans="1:10" x14ac:dyDescent="0.25">
      <c r="A183" s="97"/>
      <c r="B183" s="97"/>
      <c r="C183" s="98"/>
      <c r="D183" s="98"/>
      <c r="E183" s="98"/>
      <c r="F183" s="98"/>
      <c r="G183" s="98"/>
      <c r="H183" s="98"/>
      <c r="I183" s="98"/>
      <c r="J183" s="74"/>
    </row>
    <row r="184" spans="1:10" x14ac:dyDescent="0.25">
      <c r="A184" s="97"/>
      <c r="B184" s="97"/>
      <c r="C184" s="98"/>
      <c r="D184" s="98"/>
      <c r="E184" s="98"/>
      <c r="F184" s="98"/>
      <c r="G184" s="98"/>
      <c r="H184" s="98"/>
      <c r="I184" s="98"/>
      <c r="J184" s="74"/>
    </row>
    <row r="185" spans="1:10" x14ac:dyDescent="0.25">
      <c r="A185" s="97"/>
      <c r="B185" s="97"/>
      <c r="C185" s="98"/>
      <c r="D185" s="98"/>
      <c r="E185" s="98"/>
      <c r="F185" s="98"/>
      <c r="G185" s="98"/>
      <c r="H185" s="98"/>
      <c r="I185" s="98"/>
      <c r="J185" s="74"/>
    </row>
    <row r="186" spans="1:10" x14ac:dyDescent="0.25">
      <c r="A186" s="97"/>
      <c r="B186" s="97"/>
      <c r="C186" s="98"/>
      <c r="D186" s="98"/>
      <c r="E186" s="98"/>
      <c r="F186" s="98"/>
      <c r="G186" s="98"/>
      <c r="H186" s="98"/>
      <c r="I186" s="98"/>
      <c r="J186" s="74"/>
    </row>
    <row r="187" spans="1:10" x14ac:dyDescent="0.25">
      <c r="A187" s="97"/>
      <c r="B187" s="97"/>
      <c r="C187" s="98"/>
      <c r="D187" s="98"/>
      <c r="E187" s="98"/>
      <c r="F187" s="98"/>
      <c r="G187" s="98"/>
      <c r="H187" s="98"/>
      <c r="I187" s="98"/>
      <c r="J187" s="74"/>
    </row>
    <row r="188" spans="1:10" x14ac:dyDescent="0.25">
      <c r="A188" s="97"/>
      <c r="B188" s="97"/>
      <c r="C188" s="98"/>
      <c r="D188" s="98"/>
      <c r="E188" s="98"/>
      <c r="F188" s="98"/>
      <c r="G188" s="98"/>
      <c r="H188" s="98"/>
      <c r="I188" s="98"/>
      <c r="J188" s="74"/>
    </row>
    <row r="189" spans="1:10" x14ac:dyDescent="0.25">
      <c r="A189" s="97"/>
      <c r="B189" s="97"/>
      <c r="C189" s="98"/>
      <c r="D189" s="98"/>
      <c r="E189" s="98"/>
      <c r="F189" s="98"/>
      <c r="G189" s="98"/>
      <c r="H189" s="98"/>
      <c r="I189" s="98"/>
      <c r="J189" s="74"/>
    </row>
    <row r="190" spans="1:10" x14ac:dyDescent="0.25">
      <c r="A190" s="97"/>
      <c r="B190" s="97"/>
      <c r="C190" s="98"/>
      <c r="D190" s="98"/>
      <c r="E190" s="98"/>
      <c r="F190" s="98"/>
      <c r="G190" s="98"/>
      <c r="H190" s="98"/>
      <c r="I190" s="98"/>
      <c r="J190" s="74"/>
    </row>
    <row r="191" spans="1:10" x14ac:dyDescent="0.25">
      <c r="A191" s="97"/>
      <c r="B191" s="97"/>
      <c r="C191" s="98"/>
      <c r="D191" s="98"/>
      <c r="E191" s="98"/>
      <c r="F191" s="98"/>
      <c r="G191" s="98"/>
      <c r="H191" s="98"/>
      <c r="I191" s="98"/>
      <c r="J191" s="74"/>
    </row>
    <row r="192" spans="1:10" x14ac:dyDescent="0.25">
      <c r="A192" s="97"/>
      <c r="B192" s="97"/>
      <c r="C192" s="98"/>
      <c r="D192" s="98"/>
      <c r="E192" s="98"/>
      <c r="F192" s="98"/>
      <c r="G192" s="98"/>
      <c r="H192" s="98"/>
      <c r="I192" s="98"/>
      <c r="J192" s="74"/>
    </row>
    <row r="193" spans="1:10" x14ac:dyDescent="0.25">
      <c r="A193" s="97"/>
      <c r="B193" s="97"/>
      <c r="C193" s="98"/>
      <c r="D193" s="98"/>
      <c r="E193" s="98"/>
      <c r="F193" s="98"/>
      <c r="G193" s="98"/>
      <c r="H193" s="98"/>
      <c r="I193" s="98"/>
      <c r="J193" s="74"/>
    </row>
    <row r="194" spans="1:10" x14ac:dyDescent="0.25">
      <c r="A194" s="97"/>
      <c r="B194" s="97"/>
      <c r="C194" s="98"/>
      <c r="D194" s="98"/>
      <c r="E194" s="98"/>
      <c r="F194" s="98"/>
      <c r="G194" s="98"/>
      <c r="H194" s="98"/>
      <c r="I194" s="98"/>
      <c r="J194" s="74"/>
    </row>
    <row r="195" spans="1:10" x14ac:dyDescent="0.25">
      <c r="A195" s="97"/>
      <c r="B195" s="97"/>
      <c r="C195" s="98"/>
      <c r="D195" s="98"/>
      <c r="E195" s="98"/>
      <c r="F195" s="98"/>
      <c r="G195" s="98"/>
      <c r="H195" s="98"/>
      <c r="I195" s="98"/>
      <c r="J195" s="74"/>
    </row>
    <row r="196" spans="1:10" x14ac:dyDescent="0.25">
      <c r="A196" s="97"/>
      <c r="B196" s="97"/>
      <c r="C196" s="98"/>
      <c r="D196" s="98"/>
      <c r="E196" s="98"/>
      <c r="F196" s="98"/>
      <c r="G196" s="98"/>
      <c r="H196" s="98"/>
      <c r="I196" s="98"/>
      <c r="J196" s="74"/>
    </row>
    <row r="197" spans="1:10" x14ac:dyDescent="0.25">
      <c r="A197" s="97"/>
      <c r="B197" s="97"/>
      <c r="C197" s="98"/>
      <c r="D197" s="98"/>
      <c r="E197" s="98"/>
      <c r="F197" s="98"/>
      <c r="G197" s="98"/>
      <c r="H197" s="98"/>
      <c r="I197" s="98"/>
      <c r="J197" s="74"/>
    </row>
    <row r="198" spans="1:10" x14ac:dyDescent="0.25">
      <c r="A198" s="97"/>
      <c r="B198" s="97"/>
      <c r="C198" s="98"/>
      <c r="D198" s="98"/>
      <c r="E198" s="98"/>
      <c r="F198" s="98"/>
      <c r="G198" s="98"/>
      <c r="H198" s="98"/>
      <c r="I198" s="98"/>
      <c r="J198" s="74"/>
    </row>
    <row r="199" spans="1:10" x14ac:dyDescent="0.25">
      <c r="A199" s="97"/>
      <c r="B199" s="97"/>
      <c r="C199" s="98"/>
      <c r="D199" s="98"/>
      <c r="E199" s="98"/>
      <c r="F199" s="98"/>
      <c r="G199" s="98"/>
      <c r="H199" s="98"/>
      <c r="I199" s="98"/>
      <c r="J199" s="74"/>
    </row>
    <row r="200" spans="1:10" x14ac:dyDescent="0.25">
      <c r="A200" s="97"/>
      <c r="B200" s="97"/>
      <c r="C200" s="98"/>
      <c r="D200" s="98"/>
      <c r="E200" s="98"/>
      <c r="F200" s="98"/>
      <c r="G200" s="98"/>
      <c r="H200" s="98"/>
      <c r="I200" s="98"/>
      <c r="J200" s="74"/>
    </row>
    <row r="201" spans="1:10" x14ac:dyDescent="0.25">
      <c r="A201" s="97"/>
      <c r="B201" s="97"/>
      <c r="C201" s="98"/>
      <c r="D201" s="98"/>
      <c r="E201" s="98"/>
      <c r="F201" s="98"/>
      <c r="G201" s="98"/>
      <c r="H201" s="98"/>
      <c r="I201" s="98"/>
      <c r="J201" s="74"/>
    </row>
    <row r="202" spans="1:10" x14ac:dyDescent="0.25">
      <c r="A202" s="97"/>
      <c r="B202" s="97"/>
      <c r="C202" s="98"/>
      <c r="D202" s="98"/>
      <c r="E202" s="98"/>
      <c r="F202" s="98"/>
      <c r="G202" s="98"/>
      <c r="H202" s="98"/>
      <c r="I202" s="98"/>
      <c r="J202" s="74"/>
    </row>
    <row r="203" spans="1:10" x14ac:dyDescent="0.25">
      <c r="A203" s="97"/>
      <c r="B203" s="97"/>
      <c r="C203" s="98"/>
      <c r="D203" s="98"/>
      <c r="E203" s="98"/>
      <c r="F203" s="98"/>
      <c r="G203" s="98"/>
      <c r="H203" s="98"/>
      <c r="I203" s="98"/>
      <c r="J203" s="74"/>
    </row>
    <row r="204" spans="1:10" x14ac:dyDescent="0.25">
      <c r="A204" s="97"/>
      <c r="B204" s="97"/>
      <c r="C204" s="98"/>
      <c r="D204" s="98"/>
      <c r="E204" s="98"/>
      <c r="F204" s="98"/>
      <c r="G204" s="98"/>
      <c r="H204" s="98"/>
      <c r="I204" s="98"/>
      <c r="J204" s="74"/>
    </row>
    <row r="205" spans="1:10" x14ac:dyDescent="0.25">
      <c r="A205" s="97"/>
      <c r="B205" s="97"/>
      <c r="C205" s="98"/>
      <c r="D205" s="98"/>
      <c r="E205" s="98"/>
      <c r="F205" s="98"/>
      <c r="G205" s="98"/>
      <c r="H205" s="98"/>
      <c r="I205" s="98"/>
      <c r="J205" s="74"/>
    </row>
    <row r="206" spans="1:10" x14ac:dyDescent="0.25">
      <c r="A206" s="97"/>
      <c r="B206" s="97"/>
      <c r="C206" s="98"/>
      <c r="D206" s="98"/>
      <c r="E206" s="98"/>
      <c r="F206" s="98"/>
      <c r="G206" s="98"/>
      <c r="H206" s="98"/>
      <c r="I206" s="98"/>
      <c r="J206" s="74"/>
    </row>
    <row r="207" spans="1:10" x14ac:dyDescent="0.25">
      <c r="A207" s="97"/>
      <c r="B207" s="97"/>
      <c r="C207" s="98"/>
      <c r="D207" s="98"/>
      <c r="E207" s="98"/>
      <c r="F207" s="98"/>
      <c r="G207" s="98"/>
      <c r="H207" s="98"/>
      <c r="I207" s="98"/>
      <c r="J207" s="74"/>
    </row>
    <row r="208" spans="1:10" x14ac:dyDescent="0.25">
      <c r="A208" s="97"/>
      <c r="B208" s="97"/>
      <c r="C208" s="98"/>
      <c r="D208" s="98"/>
      <c r="E208" s="98"/>
      <c r="F208" s="98"/>
      <c r="G208" s="98"/>
      <c r="H208" s="98"/>
      <c r="I208" s="98"/>
      <c r="J208" s="74"/>
    </row>
    <row r="209" spans="1:10" x14ac:dyDescent="0.25">
      <c r="A209" s="97"/>
      <c r="B209" s="97"/>
      <c r="C209" s="98"/>
      <c r="D209" s="98"/>
      <c r="E209" s="98"/>
      <c r="F209" s="98"/>
      <c r="G209" s="98"/>
      <c r="H209" s="98"/>
      <c r="I209" s="98"/>
      <c r="J209" s="74"/>
    </row>
    <row r="210" spans="1:10" x14ac:dyDescent="0.25">
      <c r="A210" s="97"/>
      <c r="B210" s="97"/>
      <c r="C210" s="98"/>
      <c r="D210" s="98"/>
      <c r="E210" s="98"/>
      <c r="F210" s="98"/>
      <c r="G210" s="98"/>
      <c r="H210" s="98"/>
      <c r="I210" s="98"/>
      <c r="J210" s="74"/>
    </row>
    <row r="211" spans="1:10" x14ac:dyDescent="0.25">
      <c r="A211" s="97"/>
      <c r="B211" s="97"/>
      <c r="C211" s="98"/>
      <c r="D211" s="98"/>
      <c r="E211" s="98"/>
      <c r="F211" s="98"/>
      <c r="G211" s="98"/>
      <c r="H211" s="98"/>
      <c r="I211" s="98"/>
      <c r="J211" s="74"/>
    </row>
    <row r="212" spans="1:10" x14ac:dyDescent="0.25">
      <c r="A212" s="97"/>
      <c r="B212" s="97"/>
      <c r="C212" s="98"/>
      <c r="D212" s="98"/>
      <c r="E212" s="98"/>
      <c r="F212" s="98"/>
      <c r="G212" s="98"/>
      <c r="H212" s="98"/>
      <c r="I212" s="98"/>
      <c r="J212" s="74"/>
    </row>
    <row r="213" spans="1:10" x14ac:dyDescent="0.25">
      <c r="A213" s="97"/>
      <c r="B213" s="97"/>
      <c r="C213" s="98"/>
      <c r="D213" s="98"/>
      <c r="E213" s="98"/>
      <c r="F213" s="98"/>
      <c r="G213" s="98"/>
      <c r="H213" s="98"/>
      <c r="I213" s="98"/>
      <c r="J213" s="74"/>
    </row>
    <row r="214" spans="1:10" x14ac:dyDescent="0.25">
      <c r="A214" s="97"/>
      <c r="B214" s="97"/>
      <c r="C214" s="98"/>
      <c r="D214" s="98"/>
      <c r="E214" s="98"/>
      <c r="F214" s="98"/>
      <c r="G214" s="98"/>
      <c r="H214" s="98"/>
      <c r="I214" s="98"/>
      <c r="J214" s="74"/>
    </row>
    <row r="215" spans="1:10" x14ac:dyDescent="0.25">
      <c r="A215" s="97"/>
      <c r="B215" s="97"/>
      <c r="C215" s="98"/>
      <c r="D215" s="98"/>
      <c r="E215" s="98"/>
      <c r="F215" s="98"/>
      <c r="G215" s="98"/>
      <c r="H215" s="98"/>
      <c r="I215" s="98"/>
      <c r="J215" s="74"/>
    </row>
    <row r="216" spans="1:10" x14ac:dyDescent="0.25">
      <c r="A216" s="97"/>
      <c r="B216" s="97"/>
      <c r="C216" s="98"/>
      <c r="D216" s="98"/>
      <c r="E216" s="98"/>
      <c r="F216" s="98"/>
      <c r="G216" s="98"/>
      <c r="H216" s="98"/>
      <c r="I216" s="98"/>
      <c r="J216" s="74"/>
    </row>
    <row r="217" spans="1:10" x14ac:dyDescent="0.25">
      <c r="A217" s="97"/>
      <c r="B217" s="97"/>
      <c r="C217" s="98"/>
      <c r="D217" s="98"/>
      <c r="E217" s="98"/>
      <c r="F217" s="98"/>
      <c r="G217" s="98"/>
      <c r="H217" s="98"/>
      <c r="I217" s="98"/>
      <c r="J217" s="74"/>
    </row>
    <row r="218" spans="1:10" x14ac:dyDescent="0.25">
      <c r="A218" s="97"/>
      <c r="B218" s="97"/>
      <c r="C218" s="98"/>
      <c r="D218" s="98"/>
      <c r="E218" s="98"/>
      <c r="F218" s="98"/>
      <c r="G218" s="98"/>
      <c r="H218" s="98"/>
      <c r="I218" s="98"/>
      <c r="J218" s="74"/>
    </row>
    <row r="219" spans="1:10" x14ac:dyDescent="0.25">
      <c r="A219" s="97"/>
      <c r="B219" s="97"/>
      <c r="C219" s="98"/>
      <c r="D219" s="98"/>
      <c r="E219" s="98"/>
      <c r="F219" s="98"/>
      <c r="G219" s="98"/>
      <c r="H219" s="98"/>
      <c r="I219" s="98"/>
      <c r="J219" s="74"/>
    </row>
    <row r="220" spans="1:10" x14ac:dyDescent="0.25">
      <c r="A220" s="97"/>
      <c r="B220" s="97"/>
      <c r="C220" s="98"/>
      <c r="D220" s="98"/>
      <c r="E220" s="98"/>
      <c r="F220" s="98"/>
      <c r="G220" s="98"/>
      <c r="H220" s="98"/>
      <c r="I220" s="98"/>
      <c r="J220" s="74"/>
    </row>
    <row r="221" spans="1:10" x14ac:dyDescent="0.25">
      <c r="A221" s="97"/>
      <c r="B221" s="97"/>
      <c r="C221" s="98"/>
      <c r="D221" s="98"/>
      <c r="E221" s="98"/>
      <c r="F221" s="98"/>
      <c r="G221" s="98"/>
      <c r="H221" s="98"/>
      <c r="I221" s="98"/>
      <c r="J221" s="74"/>
    </row>
    <row r="222" spans="1:10" x14ac:dyDescent="0.25">
      <c r="A222" s="97"/>
      <c r="B222" s="97"/>
      <c r="C222" s="98"/>
      <c r="D222" s="98"/>
      <c r="E222" s="98"/>
      <c r="F222" s="98"/>
      <c r="G222" s="98"/>
      <c r="H222" s="98"/>
      <c r="I222" s="98"/>
      <c r="J222" s="74"/>
    </row>
    <row r="223" spans="1:10" x14ac:dyDescent="0.25">
      <c r="A223" s="97"/>
      <c r="B223" s="97"/>
      <c r="C223" s="98"/>
      <c r="D223" s="98"/>
      <c r="E223" s="98"/>
      <c r="F223" s="98"/>
      <c r="G223" s="98"/>
      <c r="H223" s="98"/>
      <c r="I223" s="98"/>
      <c r="J223" s="74"/>
    </row>
    <row r="224" spans="1:10" x14ac:dyDescent="0.25">
      <c r="A224" s="97"/>
      <c r="B224" s="97"/>
      <c r="C224" s="98"/>
      <c r="D224" s="98"/>
      <c r="E224" s="98"/>
      <c r="F224" s="98"/>
      <c r="G224" s="98"/>
      <c r="H224" s="98"/>
      <c r="I224" s="98"/>
      <c r="J224" s="74"/>
    </row>
    <row r="225" spans="1:10" x14ac:dyDescent="0.25">
      <c r="A225" s="97"/>
      <c r="B225" s="97"/>
      <c r="C225" s="98"/>
      <c r="D225" s="98"/>
      <c r="E225" s="98"/>
      <c r="F225" s="98"/>
      <c r="G225" s="98"/>
      <c r="H225" s="98"/>
      <c r="I225" s="98"/>
      <c r="J225" s="74"/>
    </row>
    <row r="226" spans="1:10" x14ac:dyDescent="0.25">
      <c r="A226" s="97"/>
      <c r="B226" s="97"/>
      <c r="C226" s="98"/>
      <c r="D226" s="98"/>
      <c r="E226" s="98"/>
      <c r="F226" s="98"/>
      <c r="G226" s="98"/>
      <c r="H226" s="98"/>
      <c r="I226" s="98"/>
      <c r="J226" s="74"/>
    </row>
    <row r="227" spans="1:10" x14ac:dyDescent="0.25">
      <c r="A227" s="97"/>
      <c r="B227" s="97"/>
      <c r="C227" s="98"/>
      <c r="D227" s="98"/>
      <c r="E227" s="98"/>
      <c r="F227" s="98"/>
      <c r="G227" s="98"/>
      <c r="H227" s="98"/>
      <c r="I227" s="98"/>
      <c r="J227" s="74"/>
    </row>
    <row r="228" spans="1:10" x14ac:dyDescent="0.25">
      <c r="A228" s="97"/>
      <c r="B228" s="97"/>
      <c r="C228" s="98"/>
      <c r="D228" s="98"/>
      <c r="E228" s="98"/>
      <c r="F228" s="98"/>
      <c r="G228" s="98"/>
      <c r="H228" s="98"/>
      <c r="I228" s="98"/>
      <c r="J228" s="74"/>
    </row>
    <row r="229" spans="1:10" x14ac:dyDescent="0.25">
      <c r="A229" s="97"/>
      <c r="B229" s="97"/>
      <c r="C229" s="98"/>
      <c r="D229" s="98"/>
      <c r="E229" s="98"/>
      <c r="F229" s="98"/>
      <c r="G229" s="98"/>
      <c r="H229" s="98"/>
      <c r="I229" s="98"/>
      <c r="J229" s="74"/>
    </row>
    <row r="230" spans="1:10" x14ac:dyDescent="0.25">
      <c r="A230" s="97"/>
      <c r="B230" s="97"/>
      <c r="C230" s="98"/>
      <c r="D230" s="98"/>
      <c r="E230" s="98"/>
      <c r="F230" s="98"/>
      <c r="G230" s="98"/>
      <c r="H230" s="98"/>
      <c r="I230" s="98"/>
      <c r="J230" s="74"/>
    </row>
    <row r="231" spans="1:10" x14ac:dyDescent="0.25">
      <c r="A231" s="97"/>
      <c r="B231" s="97"/>
      <c r="C231" s="98"/>
      <c r="D231" s="98"/>
      <c r="E231" s="98"/>
      <c r="F231" s="98"/>
      <c r="G231" s="98"/>
      <c r="H231" s="98"/>
      <c r="I231" s="98"/>
      <c r="J231" s="74"/>
    </row>
    <row r="232" spans="1:10" x14ac:dyDescent="0.25">
      <c r="A232" s="97"/>
      <c r="B232" s="97"/>
      <c r="C232" s="98"/>
      <c r="D232" s="98"/>
      <c r="E232" s="98"/>
      <c r="F232" s="98"/>
      <c r="G232" s="98"/>
      <c r="H232" s="98"/>
      <c r="I232" s="98"/>
      <c r="J232" s="74"/>
    </row>
    <row r="233" spans="1:10" x14ac:dyDescent="0.25">
      <c r="A233" s="97"/>
      <c r="B233" s="97"/>
      <c r="C233" s="98"/>
      <c r="D233" s="98"/>
      <c r="E233" s="98"/>
      <c r="F233" s="98"/>
      <c r="G233" s="98"/>
      <c r="H233" s="98"/>
      <c r="I233" s="98"/>
      <c r="J233" s="74"/>
    </row>
    <row r="234" spans="1:10" x14ac:dyDescent="0.25">
      <c r="A234" s="97"/>
      <c r="B234" s="97"/>
      <c r="C234" s="98"/>
      <c r="D234" s="98"/>
      <c r="E234" s="98"/>
      <c r="F234" s="98"/>
      <c r="G234" s="98"/>
      <c r="H234" s="98"/>
      <c r="I234" s="98"/>
      <c r="J234" s="74"/>
    </row>
    <row r="235" spans="1:10" x14ac:dyDescent="0.25">
      <c r="A235" s="97"/>
      <c r="B235" s="97"/>
      <c r="C235" s="98"/>
      <c r="D235" s="98"/>
      <c r="E235" s="98"/>
      <c r="F235" s="98"/>
      <c r="G235" s="98"/>
      <c r="H235" s="98"/>
      <c r="I235" s="98"/>
      <c r="J235" s="74"/>
    </row>
    <row r="236" spans="1:10" x14ac:dyDescent="0.25">
      <c r="A236" s="97"/>
      <c r="B236" s="97"/>
      <c r="C236" s="98"/>
      <c r="D236" s="98"/>
      <c r="E236" s="98"/>
      <c r="F236" s="98"/>
      <c r="G236" s="98"/>
      <c r="H236" s="98"/>
      <c r="I236" s="98"/>
      <c r="J236" s="74"/>
    </row>
    <row r="237" spans="1:10" x14ac:dyDescent="0.25">
      <c r="A237" s="97"/>
      <c r="B237" s="97"/>
      <c r="C237" s="98"/>
      <c r="D237" s="98"/>
      <c r="E237" s="98"/>
      <c r="F237" s="98"/>
      <c r="G237" s="98"/>
      <c r="H237" s="98"/>
      <c r="I237" s="98"/>
      <c r="J237" s="74"/>
    </row>
    <row r="238" spans="1:10" x14ac:dyDescent="0.25">
      <c r="A238" s="97"/>
      <c r="B238" s="97"/>
      <c r="C238" s="98"/>
      <c r="D238" s="98"/>
      <c r="E238" s="98"/>
      <c r="F238" s="98"/>
      <c r="G238" s="98"/>
      <c r="H238" s="98"/>
      <c r="I238" s="98"/>
      <c r="J238" s="74"/>
    </row>
    <row r="239" spans="1:10" x14ac:dyDescent="0.25">
      <c r="A239" s="97"/>
      <c r="B239" s="97"/>
      <c r="C239" s="98"/>
      <c r="D239" s="98"/>
      <c r="E239" s="98"/>
      <c r="F239" s="98"/>
      <c r="G239" s="98"/>
      <c r="H239" s="98"/>
      <c r="I239" s="98"/>
      <c r="J239" s="74"/>
    </row>
    <row r="240" spans="1:10" x14ac:dyDescent="0.25">
      <c r="A240" s="97"/>
      <c r="B240" s="97"/>
      <c r="C240" s="98"/>
      <c r="D240" s="98"/>
      <c r="E240" s="98"/>
      <c r="F240" s="98"/>
      <c r="G240" s="98"/>
      <c r="H240" s="98"/>
      <c r="I240" s="98"/>
      <c r="J240" s="74"/>
    </row>
    <row r="241" spans="1:10" x14ac:dyDescent="0.25">
      <c r="A241" s="97"/>
      <c r="B241" s="97"/>
      <c r="C241" s="98"/>
      <c r="D241" s="98"/>
      <c r="E241" s="98"/>
      <c r="F241" s="98"/>
      <c r="G241" s="98"/>
      <c r="H241" s="98"/>
      <c r="I241" s="98"/>
      <c r="J241" s="74"/>
    </row>
    <row r="242" spans="1:10" x14ac:dyDescent="0.25">
      <c r="A242" s="97"/>
      <c r="B242" s="97"/>
      <c r="C242" s="98"/>
      <c r="D242" s="98"/>
      <c r="E242" s="98"/>
      <c r="F242" s="98"/>
      <c r="G242" s="98"/>
      <c r="H242" s="98"/>
      <c r="I242" s="98"/>
      <c r="J242" s="74"/>
    </row>
    <row r="243" spans="1:10" x14ac:dyDescent="0.25">
      <c r="A243" s="97"/>
      <c r="B243" s="97"/>
      <c r="C243" s="98"/>
      <c r="D243" s="98"/>
      <c r="E243" s="98"/>
      <c r="F243" s="98"/>
      <c r="G243" s="98"/>
      <c r="H243" s="98"/>
      <c r="I243" s="98"/>
      <c r="J243" s="74"/>
    </row>
    <row r="244" spans="1:10" x14ac:dyDescent="0.25">
      <c r="A244" s="97"/>
      <c r="B244" s="97"/>
      <c r="C244" s="98"/>
      <c r="D244" s="98"/>
      <c r="E244" s="98"/>
      <c r="F244" s="98"/>
      <c r="G244" s="98"/>
      <c r="H244" s="98"/>
      <c r="I244" s="98"/>
      <c r="J244" s="74"/>
    </row>
    <row r="245" spans="1:10" x14ac:dyDescent="0.25">
      <c r="A245" s="97"/>
      <c r="B245" s="97"/>
      <c r="C245" s="98"/>
      <c r="D245" s="98"/>
      <c r="E245" s="98"/>
      <c r="F245" s="98"/>
      <c r="G245" s="98"/>
      <c r="H245" s="98"/>
      <c r="I245" s="98"/>
      <c r="J245" s="74"/>
    </row>
    <row r="246" spans="1:10" x14ac:dyDescent="0.25">
      <c r="A246" s="97"/>
      <c r="B246" s="97"/>
      <c r="C246" s="98"/>
      <c r="D246" s="98"/>
      <c r="E246" s="98"/>
      <c r="F246" s="98"/>
      <c r="G246" s="98"/>
      <c r="H246" s="98"/>
      <c r="I246" s="98"/>
      <c r="J246" s="74"/>
    </row>
    <row r="247" spans="1:10" x14ac:dyDescent="0.25">
      <c r="A247" s="97"/>
      <c r="B247" s="97"/>
      <c r="C247" s="98"/>
      <c r="D247" s="98"/>
      <c r="E247" s="98"/>
      <c r="F247" s="98"/>
      <c r="G247" s="98"/>
      <c r="H247" s="98"/>
      <c r="I247" s="98"/>
      <c r="J247" s="74"/>
    </row>
    <row r="248" spans="1:10" x14ac:dyDescent="0.25">
      <c r="A248" s="97"/>
      <c r="B248" s="97"/>
      <c r="C248" s="98"/>
      <c r="D248" s="98"/>
      <c r="E248" s="98"/>
      <c r="F248" s="98"/>
      <c r="G248" s="98"/>
      <c r="H248" s="98"/>
      <c r="I248" s="98"/>
      <c r="J248" s="74"/>
    </row>
    <row r="249" spans="1:10" x14ac:dyDescent="0.25">
      <c r="A249" s="97"/>
      <c r="B249" s="97"/>
      <c r="C249" s="98"/>
      <c r="D249" s="98"/>
      <c r="E249" s="98"/>
      <c r="F249" s="98"/>
      <c r="G249" s="98"/>
      <c r="H249" s="98"/>
      <c r="I249" s="98"/>
      <c r="J249" s="74"/>
    </row>
    <row r="250" spans="1:10" x14ac:dyDescent="0.25">
      <c r="A250" s="97"/>
      <c r="B250" s="97"/>
      <c r="C250" s="98"/>
      <c r="D250" s="98"/>
      <c r="E250" s="98"/>
      <c r="F250" s="98"/>
      <c r="G250" s="98"/>
      <c r="H250" s="98"/>
      <c r="I250" s="98"/>
      <c r="J250" s="74"/>
    </row>
    <row r="251" spans="1:10" x14ac:dyDescent="0.25">
      <c r="A251" s="97"/>
      <c r="B251" s="97"/>
      <c r="C251" s="98"/>
      <c r="D251" s="98"/>
      <c r="E251" s="98"/>
      <c r="F251" s="98"/>
      <c r="G251" s="98"/>
      <c r="H251" s="98"/>
      <c r="I251" s="98"/>
      <c r="J251" s="74"/>
    </row>
    <row r="252" spans="1:10" x14ac:dyDescent="0.25">
      <c r="A252" s="97"/>
      <c r="B252" s="97"/>
      <c r="C252" s="98"/>
      <c r="D252" s="98"/>
      <c r="E252" s="98"/>
      <c r="F252" s="98"/>
      <c r="G252" s="98"/>
      <c r="H252" s="98"/>
      <c r="I252" s="98"/>
      <c r="J252" s="74"/>
    </row>
    <row r="253" spans="1:10" x14ac:dyDescent="0.25">
      <c r="A253" s="97"/>
      <c r="B253" s="97"/>
      <c r="C253" s="98"/>
      <c r="D253" s="98"/>
      <c r="E253" s="98"/>
      <c r="F253" s="98"/>
      <c r="G253" s="98"/>
      <c r="H253" s="98"/>
      <c r="I253" s="98"/>
      <c r="J253" s="74"/>
    </row>
    <row r="254" spans="1:10" x14ac:dyDescent="0.25">
      <c r="A254" s="97"/>
      <c r="B254" s="97"/>
      <c r="C254" s="98"/>
      <c r="D254" s="98"/>
      <c r="E254" s="98"/>
      <c r="F254" s="98"/>
      <c r="G254" s="98"/>
      <c r="H254" s="98"/>
      <c r="I254" s="98"/>
      <c r="J254" s="74"/>
    </row>
    <row r="255" spans="1:10" x14ac:dyDescent="0.25">
      <c r="A255" s="97"/>
      <c r="B255" s="97"/>
      <c r="C255" s="98"/>
      <c r="D255" s="98"/>
      <c r="E255" s="98"/>
      <c r="F255" s="98"/>
      <c r="G255" s="98"/>
      <c r="H255" s="98"/>
      <c r="I255" s="98"/>
      <c r="J255" s="74"/>
    </row>
    <row r="256" spans="1:10" x14ac:dyDescent="0.25">
      <c r="A256" s="97"/>
      <c r="B256" s="97"/>
      <c r="C256" s="98"/>
      <c r="D256" s="98"/>
      <c r="E256" s="98"/>
      <c r="F256" s="98"/>
      <c r="G256" s="98"/>
      <c r="H256" s="98"/>
      <c r="I256" s="98"/>
      <c r="J256" s="74"/>
    </row>
    <row r="257" spans="1:10" x14ac:dyDescent="0.25">
      <c r="A257" s="97"/>
      <c r="B257" s="97"/>
      <c r="C257" s="98"/>
      <c r="D257" s="98"/>
      <c r="E257" s="98"/>
      <c r="F257" s="98"/>
      <c r="G257" s="98"/>
      <c r="H257" s="98"/>
      <c r="I257" s="98"/>
      <c r="J257" s="74"/>
    </row>
    <row r="258" spans="1:10" x14ac:dyDescent="0.25">
      <c r="A258" s="97"/>
      <c r="B258" s="97"/>
      <c r="C258" s="98"/>
      <c r="D258" s="98"/>
      <c r="E258" s="98"/>
      <c r="F258" s="98"/>
      <c r="G258" s="98"/>
      <c r="H258" s="98"/>
      <c r="I258" s="98"/>
      <c r="J258" s="74"/>
    </row>
    <row r="259" spans="1:10" x14ac:dyDescent="0.25">
      <c r="A259" s="97"/>
      <c r="B259" s="97"/>
      <c r="C259" s="98"/>
      <c r="D259" s="98"/>
      <c r="E259" s="98"/>
      <c r="F259" s="98"/>
      <c r="G259" s="98"/>
      <c r="H259" s="98"/>
      <c r="I259" s="98"/>
      <c r="J259" s="74"/>
    </row>
    <row r="260" spans="1:10" x14ac:dyDescent="0.25">
      <c r="A260" s="97"/>
      <c r="B260" s="97"/>
      <c r="C260" s="98"/>
      <c r="D260" s="98"/>
      <c r="E260" s="98"/>
      <c r="F260" s="98"/>
      <c r="G260" s="98"/>
      <c r="H260" s="98"/>
      <c r="I260" s="74"/>
      <c r="J260" s="74"/>
    </row>
    <row r="261" spans="1:10" x14ac:dyDescent="0.25">
      <c r="A261" s="97"/>
      <c r="B261" s="97"/>
      <c r="C261" s="98"/>
      <c r="D261" s="98"/>
      <c r="E261" s="98"/>
      <c r="F261" s="98"/>
      <c r="G261" s="98"/>
      <c r="H261" s="98"/>
      <c r="I261" s="74"/>
      <c r="J261" s="74"/>
    </row>
    <row r="262" spans="1:10" x14ac:dyDescent="0.25">
      <c r="A262" s="97"/>
      <c r="B262" s="97"/>
      <c r="C262" s="98"/>
      <c r="D262" s="98"/>
      <c r="E262" s="98"/>
      <c r="F262" s="98"/>
      <c r="G262" s="98"/>
      <c r="H262" s="98"/>
      <c r="I262" s="74"/>
      <c r="J262" s="74"/>
    </row>
    <row r="263" spans="1:10" x14ac:dyDescent="0.25">
      <c r="A263" s="97"/>
      <c r="B263" s="97"/>
      <c r="C263" s="98"/>
      <c r="D263" s="98"/>
      <c r="E263" s="98"/>
      <c r="F263" s="98"/>
      <c r="G263" s="98"/>
      <c r="H263" s="98"/>
      <c r="I263" s="74"/>
      <c r="J263" s="74"/>
    </row>
    <row r="264" spans="1:10" x14ac:dyDescent="0.25">
      <c r="A264" s="97"/>
      <c r="B264" s="97"/>
      <c r="C264" s="98"/>
      <c r="D264" s="98"/>
      <c r="E264" s="98"/>
      <c r="F264" s="98"/>
      <c r="G264" s="98"/>
      <c r="H264" s="98"/>
      <c r="I264" s="74"/>
      <c r="J264" s="74"/>
    </row>
    <row r="265" spans="1:10" x14ac:dyDescent="0.25">
      <c r="A265" s="97"/>
      <c r="B265" s="97"/>
      <c r="C265" s="98"/>
      <c r="D265" s="98"/>
      <c r="E265" s="98"/>
      <c r="F265" s="98"/>
      <c r="G265" s="98"/>
      <c r="H265" s="98"/>
      <c r="I265" s="74"/>
      <c r="J265" s="74"/>
    </row>
    <row r="266" spans="1:10" x14ac:dyDescent="0.25">
      <c r="A266" s="97"/>
      <c r="B266" s="97"/>
      <c r="C266" s="98"/>
      <c r="D266" s="98"/>
      <c r="E266" s="98"/>
      <c r="F266" s="98"/>
      <c r="G266" s="98"/>
      <c r="H266" s="98"/>
      <c r="I266" s="74"/>
      <c r="J266" s="74"/>
    </row>
    <row r="267" spans="1:10" x14ac:dyDescent="0.25">
      <c r="A267" s="97"/>
      <c r="B267" s="97"/>
      <c r="C267" s="98"/>
      <c r="D267" s="98"/>
      <c r="E267" s="98"/>
      <c r="F267" s="98"/>
      <c r="G267" s="98"/>
      <c r="H267" s="98"/>
      <c r="I267" s="74"/>
      <c r="J267" s="74"/>
    </row>
    <row r="268" spans="1:10" x14ac:dyDescent="0.25">
      <c r="A268" s="97"/>
      <c r="B268" s="97"/>
      <c r="C268" s="98"/>
      <c r="D268" s="98"/>
      <c r="E268" s="98"/>
      <c r="F268" s="98"/>
      <c r="G268" s="98"/>
      <c r="H268" s="98"/>
      <c r="I268" s="74"/>
      <c r="J268" s="74"/>
    </row>
    <row r="269" spans="1:10" x14ac:dyDescent="0.25">
      <c r="A269" s="97"/>
      <c r="B269" s="97"/>
      <c r="C269" s="98"/>
      <c r="D269" s="98"/>
      <c r="E269" s="98"/>
      <c r="F269" s="98"/>
      <c r="G269" s="98"/>
      <c r="H269" s="98"/>
      <c r="I269" s="74"/>
      <c r="J269" s="74"/>
    </row>
    <row r="270" spans="1:10" x14ac:dyDescent="0.25">
      <c r="A270" s="97"/>
      <c r="B270" s="97"/>
      <c r="C270" s="98"/>
      <c r="D270" s="98"/>
      <c r="E270" s="98"/>
      <c r="F270" s="98"/>
      <c r="G270" s="98"/>
      <c r="H270" s="98"/>
      <c r="I270" s="74"/>
      <c r="J270" s="74"/>
    </row>
    <row r="271" spans="1:10" x14ac:dyDescent="0.25">
      <c r="A271" s="97"/>
      <c r="B271" s="97"/>
      <c r="C271" s="98"/>
      <c r="D271" s="98"/>
      <c r="E271" s="98"/>
      <c r="F271" s="98"/>
      <c r="G271" s="98"/>
      <c r="H271" s="98"/>
      <c r="I271" s="74"/>
      <c r="J271" s="74"/>
    </row>
    <row r="272" spans="1:10" x14ac:dyDescent="0.25">
      <c r="A272" s="97"/>
      <c r="B272" s="97"/>
      <c r="C272" s="98"/>
      <c r="D272" s="98"/>
      <c r="E272" s="98"/>
      <c r="F272" s="98"/>
      <c r="G272" s="98"/>
      <c r="H272" s="98"/>
      <c r="I272" s="74"/>
      <c r="J272" s="74"/>
    </row>
    <row r="273" spans="1:10" x14ac:dyDescent="0.25">
      <c r="A273" s="97"/>
      <c r="B273" s="97"/>
      <c r="C273" s="97"/>
      <c r="D273" s="97"/>
      <c r="E273" s="97"/>
      <c r="F273" s="97"/>
      <c r="G273" s="98"/>
      <c r="H273" s="98"/>
      <c r="I273" s="74"/>
      <c r="J273" s="74"/>
    </row>
    <row r="274" spans="1:10" x14ac:dyDescent="0.25">
      <c r="A274" s="97"/>
      <c r="B274" s="97"/>
      <c r="C274" s="97"/>
      <c r="D274" s="97"/>
      <c r="E274" s="97"/>
      <c r="F274" s="97"/>
      <c r="G274" s="98"/>
      <c r="H274" s="98"/>
      <c r="I274" s="74"/>
      <c r="J274" s="74"/>
    </row>
    <row r="275" spans="1:10" x14ac:dyDescent="0.25">
      <c r="A275" s="97"/>
      <c r="B275" s="97"/>
      <c r="C275" s="97"/>
      <c r="D275" s="97"/>
      <c r="E275" s="97"/>
      <c r="F275" s="97"/>
      <c r="G275" s="98"/>
      <c r="H275" s="98"/>
      <c r="I275" s="74"/>
      <c r="J275" s="74"/>
    </row>
    <row r="276" spans="1:10" x14ac:dyDescent="0.25">
      <c r="A276" s="97"/>
      <c r="B276" s="97"/>
      <c r="C276" s="97"/>
      <c r="D276" s="97"/>
      <c r="E276" s="97"/>
      <c r="F276" s="97"/>
      <c r="G276" s="98"/>
      <c r="H276" s="98"/>
      <c r="I276" s="74"/>
      <c r="J276" s="74"/>
    </row>
    <row r="277" spans="1:10" x14ac:dyDescent="0.25">
      <c r="A277" s="97"/>
      <c r="B277" s="97"/>
      <c r="C277" s="97"/>
      <c r="D277" s="97"/>
      <c r="E277" s="97"/>
      <c r="F277" s="97"/>
      <c r="G277" s="98"/>
      <c r="H277" s="98"/>
      <c r="I277" s="74"/>
      <c r="J277" s="74"/>
    </row>
    <row r="278" spans="1:10" x14ac:dyDescent="0.25">
      <c r="A278" s="97"/>
      <c r="B278" s="97"/>
      <c r="C278" s="97"/>
      <c r="D278" s="97"/>
      <c r="E278" s="97"/>
      <c r="F278" s="97"/>
      <c r="G278" s="98"/>
      <c r="H278" s="98"/>
      <c r="I278" s="74"/>
      <c r="J278" s="74"/>
    </row>
    <row r="279" spans="1:10" x14ac:dyDescent="0.25">
      <c r="A279" s="97"/>
      <c r="B279" s="97"/>
      <c r="C279" s="97"/>
      <c r="D279" s="97"/>
      <c r="E279" s="97"/>
      <c r="F279" s="97"/>
      <c r="G279" s="98"/>
      <c r="H279" s="98"/>
      <c r="I279" s="74"/>
      <c r="J279" s="74"/>
    </row>
    <row r="280" spans="1:10" x14ac:dyDescent="0.25">
      <c r="A280" s="97"/>
      <c r="B280" s="97"/>
      <c r="C280" s="97"/>
      <c r="D280" s="97"/>
      <c r="E280" s="97"/>
      <c r="F280" s="97"/>
      <c r="G280" s="98"/>
      <c r="H280" s="98"/>
      <c r="I280" s="74"/>
      <c r="J280" s="74"/>
    </row>
    <row r="281" spans="1:10" x14ac:dyDescent="0.25">
      <c r="A281" s="97"/>
      <c r="B281" s="97"/>
      <c r="C281" s="97"/>
      <c r="D281" s="97"/>
      <c r="E281" s="97"/>
      <c r="F281" s="97"/>
      <c r="G281" s="98"/>
      <c r="H281" s="98"/>
      <c r="I281" s="74"/>
      <c r="J281" s="74"/>
    </row>
    <row r="282" spans="1:10" x14ac:dyDescent="0.25">
      <c r="A282" s="97"/>
      <c r="B282" s="97"/>
      <c r="C282" s="97"/>
      <c r="D282" s="97"/>
      <c r="E282" s="97"/>
      <c r="F282" s="97"/>
      <c r="G282" s="98"/>
      <c r="H282" s="98"/>
      <c r="I282" s="74"/>
      <c r="J282" s="74"/>
    </row>
  </sheetData>
  <mergeCells count="31">
    <mergeCell ref="A7:A10"/>
    <mergeCell ref="A1:I1"/>
    <mergeCell ref="A2:I2"/>
    <mergeCell ref="A3:I3"/>
    <mergeCell ref="A5:A6"/>
    <mergeCell ref="B5:B6"/>
    <mergeCell ref="C5:C6"/>
    <mergeCell ref="D5:D6"/>
    <mergeCell ref="E5:E6"/>
    <mergeCell ref="F5:F6"/>
    <mergeCell ref="A92:A94"/>
    <mergeCell ref="A11:A17"/>
    <mergeCell ref="A18:A19"/>
    <mergeCell ref="A20:A21"/>
    <mergeCell ref="A22:A23"/>
    <mergeCell ref="A24:A55"/>
    <mergeCell ref="A56:A57"/>
    <mergeCell ref="A58:A59"/>
    <mergeCell ref="A60:A82"/>
    <mergeCell ref="A83:A86"/>
    <mergeCell ref="A87:A89"/>
    <mergeCell ref="A90:A91"/>
    <mergeCell ref="A116:A118"/>
    <mergeCell ref="A119:A121"/>
    <mergeCell ref="A122:A123"/>
    <mergeCell ref="A95:A96"/>
    <mergeCell ref="A97:A103"/>
    <mergeCell ref="A105:A107"/>
    <mergeCell ref="A108:A109"/>
    <mergeCell ref="A110:A112"/>
    <mergeCell ref="A113:A115"/>
  </mergeCells>
  <pageMargins left="0.25" right="0.25" top="0.75" bottom="0.75" header="0.3" footer="0.3"/>
  <pageSetup paperSize="9" scale="80" orientation="portrait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282"/>
  <sheetViews>
    <sheetView workbookViewId="0">
      <selection activeCell="K16" sqref="K16"/>
    </sheetView>
  </sheetViews>
  <sheetFormatPr defaultRowHeight="15" x14ac:dyDescent="0.25"/>
  <cols>
    <col min="1" max="1" width="3.28515625" customWidth="1"/>
    <col min="2" max="2" width="37" customWidth="1"/>
    <col min="3" max="3" width="10.28515625" customWidth="1"/>
    <col min="4" max="4" width="10.7109375" customWidth="1"/>
    <col min="5" max="5" width="13.140625" bestFit="1" customWidth="1"/>
    <col min="6" max="6" width="9.5703125" customWidth="1"/>
    <col min="7" max="7" width="10.140625" customWidth="1"/>
    <col min="8" max="9" width="11.42578125" bestFit="1" customWidth="1"/>
    <col min="257" max="257" width="3.28515625" customWidth="1"/>
    <col min="258" max="258" width="31.42578125" customWidth="1"/>
    <col min="259" max="259" width="10.28515625" customWidth="1"/>
    <col min="260" max="260" width="10.7109375" customWidth="1"/>
    <col min="261" max="261" width="13.140625" bestFit="1" customWidth="1"/>
    <col min="262" max="262" width="9.5703125" customWidth="1"/>
    <col min="263" max="263" width="10.140625" customWidth="1"/>
    <col min="264" max="265" width="11.42578125" bestFit="1" customWidth="1"/>
    <col min="513" max="513" width="3.28515625" customWidth="1"/>
    <col min="514" max="514" width="31.42578125" customWidth="1"/>
    <col min="515" max="515" width="10.28515625" customWidth="1"/>
    <col min="516" max="516" width="10.7109375" customWidth="1"/>
    <col min="517" max="517" width="13.140625" bestFit="1" customWidth="1"/>
    <col min="518" max="518" width="9.5703125" customWidth="1"/>
    <col min="519" max="519" width="10.140625" customWidth="1"/>
    <col min="520" max="521" width="11.42578125" bestFit="1" customWidth="1"/>
    <col min="769" max="769" width="3.28515625" customWidth="1"/>
    <col min="770" max="770" width="31.42578125" customWidth="1"/>
    <col min="771" max="771" width="10.28515625" customWidth="1"/>
    <col min="772" max="772" width="10.7109375" customWidth="1"/>
    <col min="773" max="773" width="13.140625" bestFit="1" customWidth="1"/>
    <col min="774" max="774" width="9.5703125" customWidth="1"/>
    <col min="775" max="775" width="10.140625" customWidth="1"/>
    <col min="776" max="777" width="11.42578125" bestFit="1" customWidth="1"/>
    <col min="1025" max="1025" width="3.28515625" customWidth="1"/>
    <col min="1026" max="1026" width="31.42578125" customWidth="1"/>
    <col min="1027" max="1027" width="10.28515625" customWidth="1"/>
    <col min="1028" max="1028" width="10.7109375" customWidth="1"/>
    <col min="1029" max="1029" width="13.140625" bestFit="1" customWidth="1"/>
    <col min="1030" max="1030" width="9.5703125" customWidth="1"/>
    <col min="1031" max="1031" width="10.140625" customWidth="1"/>
    <col min="1032" max="1033" width="11.42578125" bestFit="1" customWidth="1"/>
    <col min="1281" max="1281" width="3.28515625" customWidth="1"/>
    <col min="1282" max="1282" width="31.42578125" customWidth="1"/>
    <col min="1283" max="1283" width="10.28515625" customWidth="1"/>
    <col min="1284" max="1284" width="10.7109375" customWidth="1"/>
    <col min="1285" max="1285" width="13.140625" bestFit="1" customWidth="1"/>
    <col min="1286" max="1286" width="9.5703125" customWidth="1"/>
    <col min="1287" max="1287" width="10.140625" customWidth="1"/>
    <col min="1288" max="1289" width="11.42578125" bestFit="1" customWidth="1"/>
    <col min="1537" max="1537" width="3.28515625" customWidth="1"/>
    <col min="1538" max="1538" width="31.42578125" customWidth="1"/>
    <col min="1539" max="1539" width="10.28515625" customWidth="1"/>
    <col min="1540" max="1540" width="10.7109375" customWidth="1"/>
    <col min="1541" max="1541" width="13.140625" bestFit="1" customWidth="1"/>
    <col min="1542" max="1542" width="9.5703125" customWidth="1"/>
    <col min="1543" max="1543" width="10.140625" customWidth="1"/>
    <col min="1544" max="1545" width="11.42578125" bestFit="1" customWidth="1"/>
    <col min="1793" max="1793" width="3.28515625" customWidth="1"/>
    <col min="1794" max="1794" width="31.42578125" customWidth="1"/>
    <col min="1795" max="1795" width="10.28515625" customWidth="1"/>
    <col min="1796" max="1796" width="10.7109375" customWidth="1"/>
    <col min="1797" max="1797" width="13.140625" bestFit="1" customWidth="1"/>
    <col min="1798" max="1798" width="9.5703125" customWidth="1"/>
    <col min="1799" max="1799" width="10.140625" customWidth="1"/>
    <col min="1800" max="1801" width="11.42578125" bestFit="1" customWidth="1"/>
    <col min="2049" max="2049" width="3.28515625" customWidth="1"/>
    <col min="2050" max="2050" width="31.42578125" customWidth="1"/>
    <col min="2051" max="2051" width="10.28515625" customWidth="1"/>
    <col min="2052" max="2052" width="10.7109375" customWidth="1"/>
    <col min="2053" max="2053" width="13.140625" bestFit="1" customWidth="1"/>
    <col min="2054" max="2054" width="9.5703125" customWidth="1"/>
    <col min="2055" max="2055" width="10.140625" customWidth="1"/>
    <col min="2056" max="2057" width="11.42578125" bestFit="1" customWidth="1"/>
    <col min="2305" max="2305" width="3.28515625" customWidth="1"/>
    <col min="2306" max="2306" width="31.42578125" customWidth="1"/>
    <col min="2307" max="2307" width="10.28515625" customWidth="1"/>
    <col min="2308" max="2308" width="10.7109375" customWidth="1"/>
    <col min="2309" max="2309" width="13.140625" bestFit="1" customWidth="1"/>
    <col min="2310" max="2310" width="9.5703125" customWidth="1"/>
    <col min="2311" max="2311" width="10.140625" customWidth="1"/>
    <col min="2312" max="2313" width="11.42578125" bestFit="1" customWidth="1"/>
    <col min="2561" max="2561" width="3.28515625" customWidth="1"/>
    <col min="2562" max="2562" width="31.42578125" customWidth="1"/>
    <col min="2563" max="2563" width="10.28515625" customWidth="1"/>
    <col min="2564" max="2564" width="10.7109375" customWidth="1"/>
    <col min="2565" max="2565" width="13.140625" bestFit="1" customWidth="1"/>
    <col min="2566" max="2566" width="9.5703125" customWidth="1"/>
    <col min="2567" max="2567" width="10.140625" customWidth="1"/>
    <col min="2568" max="2569" width="11.42578125" bestFit="1" customWidth="1"/>
    <col min="2817" max="2817" width="3.28515625" customWidth="1"/>
    <col min="2818" max="2818" width="31.42578125" customWidth="1"/>
    <col min="2819" max="2819" width="10.28515625" customWidth="1"/>
    <col min="2820" max="2820" width="10.7109375" customWidth="1"/>
    <col min="2821" max="2821" width="13.140625" bestFit="1" customWidth="1"/>
    <col min="2822" max="2822" width="9.5703125" customWidth="1"/>
    <col min="2823" max="2823" width="10.140625" customWidth="1"/>
    <col min="2824" max="2825" width="11.42578125" bestFit="1" customWidth="1"/>
    <col min="3073" max="3073" width="3.28515625" customWidth="1"/>
    <col min="3074" max="3074" width="31.42578125" customWidth="1"/>
    <col min="3075" max="3075" width="10.28515625" customWidth="1"/>
    <col min="3076" max="3076" width="10.7109375" customWidth="1"/>
    <col min="3077" max="3077" width="13.140625" bestFit="1" customWidth="1"/>
    <col min="3078" max="3078" width="9.5703125" customWidth="1"/>
    <col min="3079" max="3079" width="10.140625" customWidth="1"/>
    <col min="3080" max="3081" width="11.42578125" bestFit="1" customWidth="1"/>
    <col min="3329" max="3329" width="3.28515625" customWidth="1"/>
    <col min="3330" max="3330" width="31.42578125" customWidth="1"/>
    <col min="3331" max="3331" width="10.28515625" customWidth="1"/>
    <col min="3332" max="3332" width="10.7109375" customWidth="1"/>
    <col min="3333" max="3333" width="13.140625" bestFit="1" customWidth="1"/>
    <col min="3334" max="3334" width="9.5703125" customWidth="1"/>
    <col min="3335" max="3335" width="10.140625" customWidth="1"/>
    <col min="3336" max="3337" width="11.42578125" bestFit="1" customWidth="1"/>
    <col min="3585" max="3585" width="3.28515625" customWidth="1"/>
    <col min="3586" max="3586" width="31.42578125" customWidth="1"/>
    <col min="3587" max="3587" width="10.28515625" customWidth="1"/>
    <col min="3588" max="3588" width="10.7109375" customWidth="1"/>
    <col min="3589" max="3589" width="13.140625" bestFit="1" customWidth="1"/>
    <col min="3590" max="3590" width="9.5703125" customWidth="1"/>
    <col min="3591" max="3591" width="10.140625" customWidth="1"/>
    <col min="3592" max="3593" width="11.42578125" bestFit="1" customWidth="1"/>
    <col min="3841" max="3841" width="3.28515625" customWidth="1"/>
    <col min="3842" max="3842" width="31.42578125" customWidth="1"/>
    <col min="3843" max="3843" width="10.28515625" customWidth="1"/>
    <col min="3844" max="3844" width="10.7109375" customWidth="1"/>
    <col min="3845" max="3845" width="13.140625" bestFit="1" customWidth="1"/>
    <col min="3846" max="3846" width="9.5703125" customWidth="1"/>
    <col min="3847" max="3847" width="10.140625" customWidth="1"/>
    <col min="3848" max="3849" width="11.42578125" bestFit="1" customWidth="1"/>
    <col min="4097" max="4097" width="3.28515625" customWidth="1"/>
    <col min="4098" max="4098" width="31.42578125" customWidth="1"/>
    <col min="4099" max="4099" width="10.28515625" customWidth="1"/>
    <col min="4100" max="4100" width="10.7109375" customWidth="1"/>
    <col min="4101" max="4101" width="13.140625" bestFit="1" customWidth="1"/>
    <col min="4102" max="4102" width="9.5703125" customWidth="1"/>
    <col min="4103" max="4103" width="10.140625" customWidth="1"/>
    <col min="4104" max="4105" width="11.42578125" bestFit="1" customWidth="1"/>
    <col min="4353" max="4353" width="3.28515625" customWidth="1"/>
    <col min="4354" max="4354" width="31.42578125" customWidth="1"/>
    <col min="4355" max="4355" width="10.28515625" customWidth="1"/>
    <col min="4356" max="4356" width="10.7109375" customWidth="1"/>
    <col min="4357" max="4357" width="13.140625" bestFit="1" customWidth="1"/>
    <col min="4358" max="4358" width="9.5703125" customWidth="1"/>
    <col min="4359" max="4359" width="10.140625" customWidth="1"/>
    <col min="4360" max="4361" width="11.42578125" bestFit="1" customWidth="1"/>
    <col min="4609" max="4609" width="3.28515625" customWidth="1"/>
    <col min="4610" max="4610" width="31.42578125" customWidth="1"/>
    <col min="4611" max="4611" width="10.28515625" customWidth="1"/>
    <col min="4612" max="4612" width="10.7109375" customWidth="1"/>
    <col min="4613" max="4613" width="13.140625" bestFit="1" customWidth="1"/>
    <col min="4614" max="4614" width="9.5703125" customWidth="1"/>
    <col min="4615" max="4615" width="10.140625" customWidth="1"/>
    <col min="4616" max="4617" width="11.42578125" bestFit="1" customWidth="1"/>
    <col min="4865" max="4865" width="3.28515625" customWidth="1"/>
    <col min="4866" max="4866" width="31.42578125" customWidth="1"/>
    <col min="4867" max="4867" width="10.28515625" customWidth="1"/>
    <col min="4868" max="4868" width="10.7109375" customWidth="1"/>
    <col min="4869" max="4869" width="13.140625" bestFit="1" customWidth="1"/>
    <col min="4870" max="4870" width="9.5703125" customWidth="1"/>
    <col min="4871" max="4871" width="10.140625" customWidth="1"/>
    <col min="4872" max="4873" width="11.42578125" bestFit="1" customWidth="1"/>
    <col min="5121" max="5121" width="3.28515625" customWidth="1"/>
    <col min="5122" max="5122" width="31.42578125" customWidth="1"/>
    <col min="5123" max="5123" width="10.28515625" customWidth="1"/>
    <col min="5124" max="5124" width="10.7109375" customWidth="1"/>
    <col min="5125" max="5125" width="13.140625" bestFit="1" customWidth="1"/>
    <col min="5126" max="5126" width="9.5703125" customWidth="1"/>
    <col min="5127" max="5127" width="10.140625" customWidth="1"/>
    <col min="5128" max="5129" width="11.42578125" bestFit="1" customWidth="1"/>
    <col min="5377" max="5377" width="3.28515625" customWidth="1"/>
    <col min="5378" max="5378" width="31.42578125" customWidth="1"/>
    <col min="5379" max="5379" width="10.28515625" customWidth="1"/>
    <col min="5380" max="5380" width="10.7109375" customWidth="1"/>
    <col min="5381" max="5381" width="13.140625" bestFit="1" customWidth="1"/>
    <col min="5382" max="5382" width="9.5703125" customWidth="1"/>
    <col min="5383" max="5383" width="10.140625" customWidth="1"/>
    <col min="5384" max="5385" width="11.42578125" bestFit="1" customWidth="1"/>
    <col min="5633" max="5633" width="3.28515625" customWidth="1"/>
    <col min="5634" max="5634" width="31.42578125" customWidth="1"/>
    <col min="5635" max="5635" width="10.28515625" customWidth="1"/>
    <col min="5636" max="5636" width="10.7109375" customWidth="1"/>
    <col min="5637" max="5637" width="13.140625" bestFit="1" customWidth="1"/>
    <col min="5638" max="5638" width="9.5703125" customWidth="1"/>
    <col min="5639" max="5639" width="10.140625" customWidth="1"/>
    <col min="5640" max="5641" width="11.42578125" bestFit="1" customWidth="1"/>
    <col min="5889" max="5889" width="3.28515625" customWidth="1"/>
    <col min="5890" max="5890" width="31.42578125" customWidth="1"/>
    <col min="5891" max="5891" width="10.28515625" customWidth="1"/>
    <col min="5892" max="5892" width="10.7109375" customWidth="1"/>
    <col min="5893" max="5893" width="13.140625" bestFit="1" customWidth="1"/>
    <col min="5894" max="5894" width="9.5703125" customWidth="1"/>
    <col min="5895" max="5895" width="10.140625" customWidth="1"/>
    <col min="5896" max="5897" width="11.42578125" bestFit="1" customWidth="1"/>
    <col min="6145" max="6145" width="3.28515625" customWidth="1"/>
    <col min="6146" max="6146" width="31.42578125" customWidth="1"/>
    <col min="6147" max="6147" width="10.28515625" customWidth="1"/>
    <col min="6148" max="6148" width="10.7109375" customWidth="1"/>
    <col min="6149" max="6149" width="13.140625" bestFit="1" customWidth="1"/>
    <col min="6150" max="6150" width="9.5703125" customWidth="1"/>
    <col min="6151" max="6151" width="10.140625" customWidth="1"/>
    <col min="6152" max="6153" width="11.42578125" bestFit="1" customWidth="1"/>
    <col min="6401" max="6401" width="3.28515625" customWidth="1"/>
    <col min="6402" max="6402" width="31.42578125" customWidth="1"/>
    <col min="6403" max="6403" width="10.28515625" customWidth="1"/>
    <col min="6404" max="6404" width="10.7109375" customWidth="1"/>
    <col min="6405" max="6405" width="13.140625" bestFit="1" customWidth="1"/>
    <col min="6406" max="6406" width="9.5703125" customWidth="1"/>
    <col min="6407" max="6407" width="10.140625" customWidth="1"/>
    <col min="6408" max="6409" width="11.42578125" bestFit="1" customWidth="1"/>
    <col min="6657" max="6657" width="3.28515625" customWidth="1"/>
    <col min="6658" max="6658" width="31.42578125" customWidth="1"/>
    <col min="6659" max="6659" width="10.28515625" customWidth="1"/>
    <col min="6660" max="6660" width="10.7109375" customWidth="1"/>
    <col min="6661" max="6661" width="13.140625" bestFit="1" customWidth="1"/>
    <col min="6662" max="6662" width="9.5703125" customWidth="1"/>
    <col min="6663" max="6663" width="10.140625" customWidth="1"/>
    <col min="6664" max="6665" width="11.42578125" bestFit="1" customWidth="1"/>
    <col min="6913" max="6913" width="3.28515625" customWidth="1"/>
    <col min="6914" max="6914" width="31.42578125" customWidth="1"/>
    <col min="6915" max="6915" width="10.28515625" customWidth="1"/>
    <col min="6916" max="6916" width="10.7109375" customWidth="1"/>
    <col min="6917" max="6917" width="13.140625" bestFit="1" customWidth="1"/>
    <col min="6918" max="6918" width="9.5703125" customWidth="1"/>
    <col min="6919" max="6919" width="10.140625" customWidth="1"/>
    <col min="6920" max="6921" width="11.42578125" bestFit="1" customWidth="1"/>
    <col min="7169" max="7169" width="3.28515625" customWidth="1"/>
    <col min="7170" max="7170" width="31.42578125" customWidth="1"/>
    <col min="7171" max="7171" width="10.28515625" customWidth="1"/>
    <col min="7172" max="7172" width="10.7109375" customWidth="1"/>
    <col min="7173" max="7173" width="13.140625" bestFit="1" customWidth="1"/>
    <col min="7174" max="7174" width="9.5703125" customWidth="1"/>
    <col min="7175" max="7175" width="10.140625" customWidth="1"/>
    <col min="7176" max="7177" width="11.42578125" bestFit="1" customWidth="1"/>
    <col min="7425" max="7425" width="3.28515625" customWidth="1"/>
    <col min="7426" max="7426" width="31.42578125" customWidth="1"/>
    <col min="7427" max="7427" width="10.28515625" customWidth="1"/>
    <col min="7428" max="7428" width="10.7109375" customWidth="1"/>
    <col min="7429" max="7429" width="13.140625" bestFit="1" customWidth="1"/>
    <col min="7430" max="7430" width="9.5703125" customWidth="1"/>
    <col min="7431" max="7431" width="10.140625" customWidth="1"/>
    <col min="7432" max="7433" width="11.42578125" bestFit="1" customWidth="1"/>
    <col min="7681" max="7681" width="3.28515625" customWidth="1"/>
    <col min="7682" max="7682" width="31.42578125" customWidth="1"/>
    <col min="7683" max="7683" width="10.28515625" customWidth="1"/>
    <col min="7684" max="7684" width="10.7109375" customWidth="1"/>
    <col min="7685" max="7685" width="13.140625" bestFit="1" customWidth="1"/>
    <col min="7686" max="7686" width="9.5703125" customWidth="1"/>
    <col min="7687" max="7687" width="10.140625" customWidth="1"/>
    <col min="7688" max="7689" width="11.42578125" bestFit="1" customWidth="1"/>
    <col min="7937" max="7937" width="3.28515625" customWidth="1"/>
    <col min="7938" max="7938" width="31.42578125" customWidth="1"/>
    <col min="7939" max="7939" width="10.28515625" customWidth="1"/>
    <col min="7940" max="7940" width="10.7109375" customWidth="1"/>
    <col min="7941" max="7941" width="13.140625" bestFit="1" customWidth="1"/>
    <col min="7942" max="7942" width="9.5703125" customWidth="1"/>
    <col min="7943" max="7943" width="10.140625" customWidth="1"/>
    <col min="7944" max="7945" width="11.42578125" bestFit="1" customWidth="1"/>
    <col min="8193" max="8193" width="3.28515625" customWidth="1"/>
    <col min="8194" max="8194" width="31.42578125" customWidth="1"/>
    <col min="8195" max="8195" width="10.28515625" customWidth="1"/>
    <col min="8196" max="8196" width="10.7109375" customWidth="1"/>
    <col min="8197" max="8197" width="13.140625" bestFit="1" customWidth="1"/>
    <col min="8198" max="8198" width="9.5703125" customWidth="1"/>
    <col min="8199" max="8199" width="10.140625" customWidth="1"/>
    <col min="8200" max="8201" width="11.42578125" bestFit="1" customWidth="1"/>
    <col min="8449" max="8449" width="3.28515625" customWidth="1"/>
    <col min="8450" max="8450" width="31.42578125" customWidth="1"/>
    <col min="8451" max="8451" width="10.28515625" customWidth="1"/>
    <col min="8452" max="8452" width="10.7109375" customWidth="1"/>
    <col min="8453" max="8453" width="13.140625" bestFit="1" customWidth="1"/>
    <col min="8454" max="8454" width="9.5703125" customWidth="1"/>
    <col min="8455" max="8455" width="10.140625" customWidth="1"/>
    <col min="8456" max="8457" width="11.42578125" bestFit="1" customWidth="1"/>
    <col min="8705" max="8705" width="3.28515625" customWidth="1"/>
    <col min="8706" max="8706" width="31.42578125" customWidth="1"/>
    <col min="8707" max="8707" width="10.28515625" customWidth="1"/>
    <col min="8708" max="8708" width="10.7109375" customWidth="1"/>
    <col min="8709" max="8709" width="13.140625" bestFit="1" customWidth="1"/>
    <col min="8710" max="8710" width="9.5703125" customWidth="1"/>
    <col min="8711" max="8711" width="10.140625" customWidth="1"/>
    <col min="8712" max="8713" width="11.42578125" bestFit="1" customWidth="1"/>
    <col min="8961" max="8961" width="3.28515625" customWidth="1"/>
    <col min="8962" max="8962" width="31.42578125" customWidth="1"/>
    <col min="8963" max="8963" width="10.28515625" customWidth="1"/>
    <col min="8964" max="8964" width="10.7109375" customWidth="1"/>
    <col min="8965" max="8965" width="13.140625" bestFit="1" customWidth="1"/>
    <col min="8966" max="8966" width="9.5703125" customWidth="1"/>
    <col min="8967" max="8967" width="10.140625" customWidth="1"/>
    <col min="8968" max="8969" width="11.42578125" bestFit="1" customWidth="1"/>
    <col min="9217" max="9217" width="3.28515625" customWidth="1"/>
    <col min="9218" max="9218" width="31.42578125" customWidth="1"/>
    <col min="9219" max="9219" width="10.28515625" customWidth="1"/>
    <col min="9220" max="9220" width="10.7109375" customWidth="1"/>
    <col min="9221" max="9221" width="13.140625" bestFit="1" customWidth="1"/>
    <col min="9222" max="9222" width="9.5703125" customWidth="1"/>
    <col min="9223" max="9223" width="10.140625" customWidth="1"/>
    <col min="9224" max="9225" width="11.42578125" bestFit="1" customWidth="1"/>
    <col min="9473" max="9473" width="3.28515625" customWidth="1"/>
    <col min="9474" max="9474" width="31.42578125" customWidth="1"/>
    <col min="9475" max="9475" width="10.28515625" customWidth="1"/>
    <col min="9476" max="9476" width="10.7109375" customWidth="1"/>
    <col min="9477" max="9477" width="13.140625" bestFit="1" customWidth="1"/>
    <col min="9478" max="9478" width="9.5703125" customWidth="1"/>
    <col min="9479" max="9479" width="10.140625" customWidth="1"/>
    <col min="9480" max="9481" width="11.42578125" bestFit="1" customWidth="1"/>
    <col min="9729" max="9729" width="3.28515625" customWidth="1"/>
    <col min="9730" max="9730" width="31.42578125" customWidth="1"/>
    <col min="9731" max="9731" width="10.28515625" customWidth="1"/>
    <col min="9732" max="9732" width="10.7109375" customWidth="1"/>
    <col min="9733" max="9733" width="13.140625" bestFit="1" customWidth="1"/>
    <col min="9734" max="9734" width="9.5703125" customWidth="1"/>
    <col min="9735" max="9735" width="10.140625" customWidth="1"/>
    <col min="9736" max="9737" width="11.42578125" bestFit="1" customWidth="1"/>
    <col min="9985" max="9985" width="3.28515625" customWidth="1"/>
    <col min="9986" max="9986" width="31.42578125" customWidth="1"/>
    <col min="9987" max="9987" width="10.28515625" customWidth="1"/>
    <col min="9988" max="9988" width="10.7109375" customWidth="1"/>
    <col min="9989" max="9989" width="13.140625" bestFit="1" customWidth="1"/>
    <col min="9990" max="9990" width="9.5703125" customWidth="1"/>
    <col min="9991" max="9991" width="10.140625" customWidth="1"/>
    <col min="9992" max="9993" width="11.42578125" bestFit="1" customWidth="1"/>
    <col min="10241" max="10241" width="3.28515625" customWidth="1"/>
    <col min="10242" max="10242" width="31.42578125" customWidth="1"/>
    <col min="10243" max="10243" width="10.28515625" customWidth="1"/>
    <col min="10244" max="10244" width="10.7109375" customWidth="1"/>
    <col min="10245" max="10245" width="13.140625" bestFit="1" customWidth="1"/>
    <col min="10246" max="10246" width="9.5703125" customWidth="1"/>
    <col min="10247" max="10247" width="10.140625" customWidth="1"/>
    <col min="10248" max="10249" width="11.42578125" bestFit="1" customWidth="1"/>
    <col min="10497" max="10497" width="3.28515625" customWidth="1"/>
    <col min="10498" max="10498" width="31.42578125" customWidth="1"/>
    <col min="10499" max="10499" width="10.28515625" customWidth="1"/>
    <col min="10500" max="10500" width="10.7109375" customWidth="1"/>
    <col min="10501" max="10501" width="13.140625" bestFit="1" customWidth="1"/>
    <col min="10502" max="10502" width="9.5703125" customWidth="1"/>
    <col min="10503" max="10503" width="10.140625" customWidth="1"/>
    <col min="10504" max="10505" width="11.42578125" bestFit="1" customWidth="1"/>
    <col min="10753" max="10753" width="3.28515625" customWidth="1"/>
    <col min="10754" max="10754" width="31.42578125" customWidth="1"/>
    <col min="10755" max="10755" width="10.28515625" customWidth="1"/>
    <col min="10756" max="10756" width="10.7109375" customWidth="1"/>
    <col min="10757" max="10757" width="13.140625" bestFit="1" customWidth="1"/>
    <col min="10758" max="10758" width="9.5703125" customWidth="1"/>
    <col min="10759" max="10759" width="10.140625" customWidth="1"/>
    <col min="10760" max="10761" width="11.42578125" bestFit="1" customWidth="1"/>
    <col min="11009" max="11009" width="3.28515625" customWidth="1"/>
    <col min="11010" max="11010" width="31.42578125" customWidth="1"/>
    <col min="11011" max="11011" width="10.28515625" customWidth="1"/>
    <col min="11012" max="11012" width="10.7109375" customWidth="1"/>
    <col min="11013" max="11013" width="13.140625" bestFit="1" customWidth="1"/>
    <col min="11014" max="11014" width="9.5703125" customWidth="1"/>
    <col min="11015" max="11015" width="10.140625" customWidth="1"/>
    <col min="11016" max="11017" width="11.42578125" bestFit="1" customWidth="1"/>
    <col min="11265" max="11265" width="3.28515625" customWidth="1"/>
    <col min="11266" max="11266" width="31.42578125" customWidth="1"/>
    <col min="11267" max="11267" width="10.28515625" customWidth="1"/>
    <col min="11268" max="11268" width="10.7109375" customWidth="1"/>
    <col min="11269" max="11269" width="13.140625" bestFit="1" customWidth="1"/>
    <col min="11270" max="11270" width="9.5703125" customWidth="1"/>
    <col min="11271" max="11271" width="10.140625" customWidth="1"/>
    <col min="11272" max="11273" width="11.42578125" bestFit="1" customWidth="1"/>
    <col min="11521" max="11521" width="3.28515625" customWidth="1"/>
    <col min="11522" max="11522" width="31.42578125" customWidth="1"/>
    <col min="11523" max="11523" width="10.28515625" customWidth="1"/>
    <col min="11524" max="11524" width="10.7109375" customWidth="1"/>
    <col min="11525" max="11525" width="13.140625" bestFit="1" customWidth="1"/>
    <col min="11526" max="11526" width="9.5703125" customWidth="1"/>
    <col min="11527" max="11527" width="10.140625" customWidth="1"/>
    <col min="11528" max="11529" width="11.42578125" bestFit="1" customWidth="1"/>
    <col min="11777" max="11777" width="3.28515625" customWidth="1"/>
    <col min="11778" max="11778" width="31.42578125" customWidth="1"/>
    <col min="11779" max="11779" width="10.28515625" customWidth="1"/>
    <col min="11780" max="11780" width="10.7109375" customWidth="1"/>
    <col min="11781" max="11781" width="13.140625" bestFit="1" customWidth="1"/>
    <col min="11782" max="11782" width="9.5703125" customWidth="1"/>
    <col min="11783" max="11783" width="10.140625" customWidth="1"/>
    <col min="11784" max="11785" width="11.42578125" bestFit="1" customWidth="1"/>
    <col min="12033" max="12033" width="3.28515625" customWidth="1"/>
    <col min="12034" max="12034" width="31.42578125" customWidth="1"/>
    <col min="12035" max="12035" width="10.28515625" customWidth="1"/>
    <col min="12036" max="12036" width="10.7109375" customWidth="1"/>
    <col min="12037" max="12037" width="13.140625" bestFit="1" customWidth="1"/>
    <col min="12038" max="12038" width="9.5703125" customWidth="1"/>
    <col min="12039" max="12039" width="10.140625" customWidth="1"/>
    <col min="12040" max="12041" width="11.42578125" bestFit="1" customWidth="1"/>
    <col min="12289" max="12289" width="3.28515625" customWidth="1"/>
    <col min="12290" max="12290" width="31.42578125" customWidth="1"/>
    <col min="12291" max="12291" width="10.28515625" customWidth="1"/>
    <col min="12292" max="12292" width="10.7109375" customWidth="1"/>
    <col min="12293" max="12293" width="13.140625" bestFit="1" customWidth="1"/>
    <col min="12294" max="12294" width="9.5703125" customWidth="1"/>
    <col min="12295" max="12295" width="10.140625" customWidth="1"/>
    <col min="12296" max="12297" width="11.42578125" bestFit="1" customWidth="1"/>
    <col min="12545" max="12545" width="3.28515625" customWidth="1"/>
    <col min="12546" max="12546" width="31.42578125" customWidth="1"/>
    <col min="12547" max="12547" width="10.28515625" customWidth="1"/>
    <col min="12548" max="12548" width="10.7109375" customWidth="1"/>
    <col min="12549" max="12549" width="13.140625" bestFit="1" customWidth="1"/>
    <col min="12550" max="12550" width="9.5703125" customWidth="1"/>
    <col min="12551" max="12551" width="10.140625" customWidth="1"/>
    <col min="12552" max="12553" width="11.42578125" bestFit="1" customWidth="1"/>
    <col min="12801" max="12801" width="3.28515625" customWidth="1"/>
    <col min="12802" max="12802" width="31.42578125" customWidth="1"/>
    <col min="12803" max="12803" width="10.28515625" customWidth="1"/>
    <col min="12804" max="12804" width="10.7109375" customWidth="1"/>
    <col min="12805" max="12805" width="13.140625" bestFit="1" customWidth="1"/>
    <col min="12806" max="12806" width="9.5703125" customWidth="1"/>
    <col min="12807" max="12807" width="10.140625" customWidth="1"/>
    <col min="12808" max="12809" width="11.42578125" bestFit="1" customWidth="1"/>
    <col min="13057" max="13057" width="3.28515625" customWidth="1"/>
    <col min="13058" max="13058" width="31.42578125" customWidth="1"/>
    <col min="13059" max="13059" width="10.28515625" customWidth="1"/>
    <col min="13060" max="13060" width="10.7109375" customWidth="1"/>
    <col min="13061" max="13061" width="13.140625" bestFit="1" customWidth="1"/>
    <col min="13062" max="13062" width="9.5703125" customWidth="1"/>
    <col min="13063" max="13063" width="10.140625" customWidth="1"/>
    <col min="13064" max="13065" width="11.42578125" bestFit="1" customWidth="1"/>
    <col min="13313" max="13313" width="3.28515625" customWidth="1"/>
    <col min="13314" max="13314" width="31.42578125" customWidth="1"/>
    <col min="13315" max="13315" width="10.28515625" customWidth="1"/>
    <col min="13316" max="13316" width="10.7109375" customWidth="1"/>
    <col min="13317" max="13317" width="13.140625" bestFit="1" customWidth="1"/>
    <col min="13318" max="13318" width="9.5703125" customWidth="1"/>
    <col min="13319" max="13319" width="10.140625" customWidth="1"/>
    <col min="13320" max="13321" width="11.42578125" bestFit="1" customWidth="1"/>
    <col min="13569" max="13569" width="3.28515625" customWidth="1"/>
    <col min="13570" max="13570" width="31.42578125" customWidth="1"/>
    <col min="13571" max="13571" width="10.28515625" customWidth="1"/>
    <col min="13572" max="13572" width="10.7109375" customWidth="1"/>
    <col min="13573" max="13573" width="13.140625" bestFit="1" customWidth="1"/>
    <col min="13574" max="13574" width="9.5703125" customWidth="1"/>
    <col min="13575" max="13575" width="10.140625" customWidth="1"/>
    <col min="13576" max="13577" width="11.42578125" bestFit="1" customWidth="1"/>
    <col min="13825" max="13825" width="3.28515625" customWidth="1"/>
    <col min="13826" max="13826" width="31.42578125" customWidth="1"/>
    <col min="13827" max="13827" width="10.28515625" customWidth="1"/>
    <col min="13828" max="13828" width="10.7109375" customWidth="1"/>
    <col min="13829" max="13829" width="13.140625" bestFit="1" customWidth="1"/>
    <col min="13830" max="13830" width="9.5703125" customWidth="1"/>
    <col min="13831" max="13831" width="10.140625" customWidth="1"/>
    <col min="13832" max="13833" width="11.42578125" bestFit="1" customWidth="1"/>
    <col min="14081" max="14081" width="3.28515625" customWidth="1"/>
    <col min="14082" max="14082" width="31.42578125" customWidth="1"/>
    <col min="14083" max="14083" width="10.28515625" customWidth="1"/>
    <col min="14084" max="14084" width="10.7109375" customWidth="1"/>
    <col min="14085" max="14085" width="13.140625" bestFit="1" customWidth="1"/>
    <col min="14086" max="14086" width="9.5703125" customWidth="1"/>
    <col min="14087" max="14087" width="10.140625" customWidth="1"/>
    <col min="14088" max="14089" width="11.42578125" bestFit="1" customWidth="1"/>
    <col min="14337" max="14337" width="3.28515625" customWidth="1"/>
    <col min="14338" max="14338" width="31.42578125" customWidth="1"/>
    <col min="14339" max="14339" width="10.28515625" customWidth="1"/>
    <col min="14340" max="14340" width="10.7109375" customWidth="1"/>
    <col min="14341" max="14341" width="13.140625" bestFit="1" customWidth="1"/>
    <col min="14342" max="14342" width="9.5703125" customWidth="1"/>
    <col min="14343" max="14343" width="10.140625" customWidth="1"/>
    <col min="14344" max="14345" width="11.42578125" bestFit="1" customWidth="1"/>
    <col min="14593" max="14593" width="3.28515625" customWidth="1"/>
    <col min="14594" max="14594" width="31.42578125" customWidth="1"/>
    <col min="14595" max="14595" width="10.28515625" customWidth="1"/>
    <col min="14596" max="14596" width="10.7109375" customWidth="1"/>
    <col min="14597" max="14597" width="13.140625" bestFit="1" customWidth="1"/>
    <col min="14598" max="14598" width="9.5703125" customWidth="1"/>
    <col min="14599" max="14599" width="10.140625" customWidth="1"/>
    <col min="14600" max="14601" width="11.42578125" bestFit="1" customWidth="1"/>
    <col min="14849" max="14849" width="3.28515625" customWidth="1"/>
    <col min="14850" max="14850" width="31.42578125" customWidth="1"/>
    <col min="14851" max="14851" width="10.28515625" customWidth="1"/>
    <col min="14852" max="14852" width="10.7109375" customWidth="1"/>
    <col min="14853" max="14853" width="13.140625" bestFit="1" customWidth="1"/>
    <col min="14854" max="14854" width="9.5703125" customWidth="1"/>
    <col min="14855" max="14855" width="10.140625" customWidth="1"/>
    <col min="14856" max="14857" width="11.42578125" bestFit="1" customWidth="1"/>
    <col min="15105" max="15105" width="3.28515625" customWidth="1"/>
    <col min="15106" max="15106" width="31.42578125" customWidth="1"/>
    <col min="15107" max="15107" width="10.28515625" customWidth="1"/>
    <col min="15108" max="15108" width="10.7109375" customWidth="1"/>
    <col min="15109" max="15109" width="13.140625" bestFit="1" customWidth="1"/>
    <col min="15110" max="15110" width="9.5703125" customWidth="1"/>
    <col min="15111" max="15111" width="10.140625" customWidth="1"/>
    <col min="15112" max="15113" width="11.42578125" bestFit="1" customWidth="1"/>
    <col min="15361" max="15361" width="3.28515625" customWidth="1"/>
    <col min="15362" max="15362" width="31.42578125" customWidth="1"/>
    <col min="15363" max="15363" width="10.28515625" customWidth="1"/>
    <col min="15364" max="15364" width="10.7109375" customWidth="1"/>
    <col min="15365" max="15365" width="13.140625" bestFit="1" customWidth="1"/>
    <col min="15366" max="15366" width="9.5703125" customWidth="1"/>
    <col min="15367" max="15367" width="10.140625" customWidth="1"/>
    <col min="15368" max="15369" width="11.42578125" bestFit="1" customWidth="1"/>
    <col min="15617" max="15617" width="3.28515625" customWidth="1"/>
    <col min="15618" max="15618" width="31.42578125" customWidth="1"/>
    <col min="15619" max="15619" width="10.28515625" customWidth="1"/>
    <col min="15620" max="15620" width="10.7109375" customWidth="1"/>
    <col min="15621" max="15621" width="13.140625" bestFit="1" customWidth="1"/>
    <col min="15622" max="15622" width="9.5703125" customWidth="1"/>
    <col min="15623" max="15623" width="10.140625" customWidth="1"/>
    <col min="15624" max="15625" width="11.42578125" bestFit="1" customWidth="1"/>
    <col min="15873" max="15873" width="3.28515625" customWidth="1"/>
    <col min="15874" max="15874" width="31.42578125" customWidth="1"/>
    <col min="15875" max="15875" width="10.28515625" customWidth="1"/>
    <col min="15876" max="15876" width="10.7109375" customWidth="1"/>
    <col min="15877" max="15877" width="13.140625" bestFit="1" customWidth="1"/>
    <col min="15878" max="15878" width="9.5703125" customWidth="1"/>
    <col min="15879" max="15879" width="10.140625" customWidth="1"/>
    <col min="15880" max="15881" width="11.42578125" bestFit="1" customWidth="1"/>
    <col min="16129" max="16129" width="3.28515625" customWidth="1"/>
    <col min="16130" max="16130" width="31.42578125" customWidth="1"/>
    <col min="16131" max="16131" width="10.28515625" customWidth="1"/>
    <col min="16132" max="16132" width="10.7109375" customWidth="1"/>
    <col min="16133" max="16133" width="13.140625" bestFit="1" customWidth="1"/>
    <col min="16134" max="16134" width="9.5703125" customWidth="1"/>
    <col min="16135" max="16135" width="10.140625" customWidth="1"/>
    <col min="16136" max="16137" width="11.42578125" bestFit="1" customWidth="1"/>
  </cols>
  <sheetData>
    <row r="1" spans="1:12" x14ac:dyDescent="0.25">
      <c r="A1" s="188"/>
      <c r="B1" s="189"/>
      <c r="C1" s="189"/>
      <c r="D1" s="189"/>
      <c r="E1" s="189"/>
      <c r="F1" s="189"/>
      <c r="G1" s="189"/>
      <c r="H1" s="189"/>
      <c r="I1" s="189"/>
    </row>
    <row r="2" spans="1:12" x14ac:dyDescent="0.25">
      <c r="A2" s="190" t="s">
        <v>0</v>
      </c>
      <c r="B2" s="190"/>
      <c r="C2" s="190"/>
      <c r="D2" s="190"/>
      <c r="E2" s="190"/>
      <c r="F2" s="190"/>
      <c r="G2" s="190"/>
      <c r="H2" s="190"/>
      <c r="I2" s="190"/>
    </row>
    <row r="3" spans="1:12" x14ac:dyDescent="0.25">
      <c r="A3" s="190" t="s">
        <v>154</v>
      </c>
      <c r="B3" s="191"/>
      <c r="C3" s="191"/>
      <c r="D3" s="191"/>
      <c r="E3" s="191"/>
      <c r="F3" s="191"/>
      <c r="G3" s="191"/>
      <c r="H3" s="191"/>
      <c r="I3" s="191"/>
    </row>
    <row r="5" spans="1:12" ht="30" x14ac:dyDescent="0.25">
      <c r="A5" s="192" t="s">
        <v>1</v>
      </c>
      <c r="B5" s="194" t="s">
        <v>2</v>
      </c>
      <c r="C5" s="193" t="s">
        <v>3</v>
      </c>
      <c r="D5" s="193" t="s">
        <v>4</v>
      </c>
      <c r="E5" s="193" t="s">
        <v>120</v>
      </c>
      <c r="F5" s="193" t="s">
        <v>121</v>
      </c>
      <c r="G5" s="1" t="s">
        <v>5</v>
      </c>
      <c r="H5" s="1" t="s">
        <v>5</v>
      </c>
      <c r="I5" s="2" t="s">
        <v>5</v>
      </c>
    </row>
    <row r="6" spans="1:12" ht="35.25" thickBot="1" x14ac:dyDescent="0.3">
      <c r="A6" s="193"/>
      <c r="B6" s="195"/>
      <c r="C6" s="196"/>
      <c r="D6" s="196"/>
      <c r="E6" s="196"/>
      <c r="F6" s="196"/>
      <c r="G6" s="3" t="s">
        <v>133</v>
      </c>
      <c r="H6" s="3" t="s">
        <v>139</v>
      </c>
      <c r="I6" s="4" t="s">
        <v>135</v>
      </c>
    </row>
    <row r="7" spans="1:12" x14ac:dyDescent="0.25">
      <c r="A7" s="185">
        <v>1</v>
      </c>
      <c r="B7" s="5" t="s">
        <v>6</v>
      </c>
      <c r="C7" s="6">
        <v>1440</v>
      </c>
      <c r="D7" s="35">
        <v>1190</v>
      </c>
      <c r="E7" s="131">
        <v>1194</v>
      </c>
      <c r="F7" s="155">
        <v>1188</v>
      </c>
      <c r="G7" s="9">
        <f>F7/E7*100</f>
        <v>99.497487437185924</v>
      </c>
      <c r="H7" s="10">
        <f>F7/D7*100</f>
        <v>99.831932773109244</v>
      </c>
      <c r="I7" s="11">
        <f>F7/C7*100</f>
        <v>82.5</v>
      </c>
      <c r="J7" t="s">
        <v>123</v>
      </c>
      <c r="L7">
        <v>1190</v>
      </c>
    </row>
    <row r="8" spans="1:12" x14ac:dyDescent="0.25">
      <c r="A8" s="186"/>
      <c r="B8" s="12" t="s">
        <v>7</v>
      </c>
      <c r="C8" s="13">
        <v>-2</v>
      </c>
      <c r="D8" s="13">
        <v>3</v>
      </c>
      <c r="E8" s="13">
        <v>2</v>
      </c>
      <c r="F8" s="13">
        <v>-1</v>
      </c>
      <c r="G8" s="15">
        <f>F8/E8*100</f>
        <v>-50</v>
      </c>
      <c r="H8" s="16">
        <f t="shared" ref="H8:H78" si="0">F8/D8*100</f>
        <v>-33.333333333333329</v>
      </c>
      <c r="I8" s="17">
        <f t="shared" ref="I8:I78" si="1">F8/C8*100</f>
        <v>50</v>
      </c>
    </row>
    <row r="9" spans="1:12" x14ac:dyDescent="0.25">
      <c r="A9" s="186"/>
      <c r="B9" s="18" t="s">
        <v>8</v>
      </c>
      <c r="C9" s="19">
        <v>0</v>
      </c>
      <c r="D9" s="19">
        <v>0</v>
      </c>
      <c r="E9" s="19">
        <v>0</v>
      </c>
      <c r="F9" s="19">
        <v>0</v>
      </c>
      <c r="G9" s="15" t="e">
        <f>F9/E9*100</f>
        <v>#DIV/0!</v>
      </c>
      <c r="H9" s="16" t="e">
        <f>F9/D9*100</f>
        <v>#DIV/0!</v>
      </c>
      <c r="I9" s="17" t="e">
        <f>F9/C9*100</f>
        <v>#DIV/0!</v>
      </c>
    </row>
    <row r="10" spans="1:12" ht="15.75" thickBot="1" x14ac:dyDescent="0.3">
      <c r="A10" s="187"/>
      <c r="B10" s="20" t="s">
        <v>9</v>
      </c>
      <c r="C10" s="21">
        <v>5</v>
      </c>
      <c r="D10" s="21">
        <v>2</v>
      </c>
      <c r="E10" s="21">
        <v>2</v>
      </c>
      <c r="F10" s="21">
        <v>-1</v>
      </c>
      <c r="G10" s="23">
        <f t="shared" ref="G10:G79" si="2">F10/E10*100</f>
        <v>-50</v>
      </c>
      <c r="H10" s="24">
        <f t="shared" si="0"/>
        <v>-50</v>
      </c>
      <c r="I10" s="25">
        <f t="shared" si="1"/>
        <v>-20</v>
      </c>
    </row>
    <row r="11" spans="1:12" x14ac:dyDescent="0.25">
      <c r="A11" s="185">
        <v>2</v>
      </c>
      <c r="B11" s="26" t="s">
        <v>10</v>
      </c>
      <c r="C11" s="6">
        <v>523</v>
      </c>
      <c r="D11" s="6">
        <v>718</v>
      </c>
      <c r="E11" s="6">
        <v>718</v>
      </c>
      <c r="F11" s="6">
        <v>717</v>
      </c>
      <c r="G11" s="9">
        <f>F11/E11*100</f>
        <v>99.860724233983291</v>
      </c>
      <c r="H11" s="10">
        <f>F11/D11*100</f>
        <v>99.860724233983291</v>
      </c>
      <c r="I11" s="11">
        <f t="shared" si="1"/>
        <v>137.09369024856596</v>
      </c>
    </row>
    <row r="12" spans="1:12" x14ac:dyDescent="0.25">
      <c r="A12" s="186"/>
      <c r="B12" s="12" t="s">
        <v>11</v>
      </c>
      <c r="C12" s="13">
        <v>330</v>
      </c>
      <c r="D12" s="84">
        <v>703</v>
      </c>
      <c r="E12" s="84">
        <v>703</v>
      </c>
      <c r="F12" s="13">
        <v>703</v>
      </c>
      <c r="G12" s="15">
        <f>F12/E12*100</f>
        <v>100</v>
      </c>
      <c r="H12" s="16">
        <f>F12/D12*100</f>
        <v>100</v>
      </c>
      <c r="I12" s="17">
        <f t="shared" si="1"/>
        <v>213.03030303030303</v>
      </c>
    </row>
    <row r="13" spans="1:12" x14ac:dyDescent="0.25">
      <c r="A13" s="186"/>
      <c r="B13" s="12" t="s">
        <v>12</v>
      </c>
      <c r="C13" s="13">
        <v>224</v>
      </c>
      <c r="D13" s="13">
        <v>14</v>
      </c>
      <c r="E13" s="13">
        <v>14</v>
      </c>
      <c r="F13" s="13">
        <v>20</v>
      </c>
      <c r="G13" s="15">
        <f>F13/E13*100</f>
        <v>142.85714285714286</v>
      </c>
      <c r="H13" s="16">
        <f>F13/D13*100</f>
        <v>142.85714285714286</v>
      </c>
      <c r="I13" s="17">
        <f t="shared" si="1"/>
        <v>8.9285714285714288</v>
      </c>
    </row>
    <row r="14" spans="1:12" x14ac:dyDescent="0.25">
      <c r="A14" s="186"/>
      <c r="B14" s="12" t="s">
        <v>13</v>
      </c>
      <c r="C14" s="13">
        <v>10</v>
      </c>
      <c r="D14" s="13">
        <v>1</v>
      </c>
      <c r="E14" s="13">
        <v>5</v>
      </c>
      <c r="F14" s="13">
        <v>0</v>
      </c>
      <c r="G14" s="15">
        <f>F14/E14*100</f>
        <v>0</v>
      </c>
      <c r="H14" s="16">
        <f>F14/D14*100</f>
        <v>0</v>
      </c>
      <c r="I14" s="17">
        <f t="shared" si="1"/>
        <v>0</v>
      </c>
    </row>
    <row r="15" spans="1:12" x14ac:dyDescent="0.25">
      <c r="A15" s="186"/>
      <c r="B15" s="27" t="s">
        <v>14</v>
      </c>
      <c r="C15" s="28">
        <f>C12+C14</f>
        <v>340</v>
      </c>
      <c r="D15" s="28">
        <f>D12+D14</f>
        <v>704</v>
      </c>
      <c r="E15" s="28">
        <f>E12+E14</f>
        <v>708</v>
      </c>
      <c r="F15" s="28">
        <f>F12+F14</f>
        <v>703</v>
      </c>
      <c r="G15" s="15">
        <f t="shared" si="2"/>
        <v>99.293785310734464</v>
      </c>
      <c r="H15" s="16">
        <f t="shared" si="0"/>
        <v>99.857954545454547</v>
      </c>
      <c r="I15" s="17">
        <f t="shared" si="1"/>
        <v>206.76470588235296</v>
      </c>
    </row>
    <row r="16" spans="1:12" x14ac:dyDescent="0.25">
      <c r="A16" s="186"/>
      <c r="B16" s="29" t="s">
        <v>15</v>
      </c>
      <c r="C16" s="30">
        <f>C14/C15</f>
        <v>2.9411764705882353E-2</v>
      </c>
      <c r="D16" s="30">
        <f>D14/D15</f>
        <v>1.4204545454545455E-3</v>
      </c>
      <c r="E16" s="30">
        <f>E14/E15</f>
        <v>7.0621468926553672E-3</v>
      </c>
      <c r="F16" s="31">
        <f>F14/F15</f>
        <v>0</v>
      </c>
      <c r="G16" s="15">
        <f t="shared" si="2"/>
        <v>0</v>
      </c>
      <c r="H16" s="16">
        <f t="shared" si="0"/>
        <v>0</v>
      </c>
      <c r="I16" s="17">
        <f t="shared" si="1"/>
        <v>0</v>
      </c>
    </row>
    <row r="17" spans="1:9" ht="15.75" thickBot="1" x14ac:dyDescent="0.3">
      <c r="A17" s="187"/>
      <c r="B17" s="32" t="s">
        <v>16</v>
      </c>
      <c r="C17" s="33">
        <f>C13/C15</f>
        <v>0.6588235294117647</v>
      </c>
      <c r="D17" s="33">
        <f>D13/D15</f>
        <v>1.9886363636363636E-2</v>
      </c>
      <c r="E17" s="33">
        <f>E13/E15</f>
        <v>1.977401129943503E-2</v>
      </c>
      <c r="F17" s="34">
        <f>F13/F15</f>
        <v>2.8449502133712661E-2</v>
      </c>
      <c r="G17" s="23">
        <f t="shared" si="2"/>
        <v>143.87319650477542</v>
      </c>
      <c r="H17" s="24">
        <f t="shared" si="0"/>
        <v>143.06035358666938</v>
      </c>
      <c r="I17" s="25">
        <f t="shared" si="1"/>
        <v>4.3182280024385289</v>
      </c>
    </row>
    <row r="18" spans="1:9" x14ac:dyDescent="0.25">
      <c r="A18" s="185">
        <v>3</v>
      </c>
      <c r="B18" s="26" t="s">
        <v>17</v>
      </c>
      <c r="C18" s="6">
        <v>10453</v>
      </c>
      <c r="D18" s="35">
        <v>104820</v>
      </c>
      <c r="E18" s="35">
        <v>105000</v>
      </c>
      <c r="F18" s="35">
        <v>103478</v>
      </c>
      <c r="G18" s="9">
        <f t="shared" si="2"/>
        <v>98.550476190476189</v>
      </c>
      <c r="H18" s="10">
        <f t="shared" si="0"/>
        <v>98.71970997901164</v>
      </c>
      <c r="I18" s="11">
        <f t="shared" si="1"/>
        <v>989.93590356835364</v>
      </c>
    </row>
    <row r="19" spans="1:9" ht="26.25" thickBot="1" x14ac:dyDescent="0.3">
      <c r="A19" s="187"/>
      <c r="B19" s="36" t="s">
        <v>18</v>
      </c>
      <c r="C19" s="37">
        <f>C18/C12/12*1000</f>
        <v>2639.6464646464647</v>
      </c>
      <c r="D19" s="37">
        <f t="shared" ref="D19:F19" si="3">D18/D12/12*1000</f>
        <v>12425.320056899003</v>
      </c>
      <c r="E19" s="37">
        <f t="shared" si="3"/>
        <v>12446.657183499288</v>
      </c>
      <c r="F19" s="37">
        <f t="shared" si="3"/>
        <v>12266.239924134661</v>
      </c>
      <c r="G19" s="23">
        <f t="shared" si="2"/>
        <v>98.550476190476203</v>
      </c>
      <c r="H19" s="24">
        <f t="shared" si="0"/>
        <v>98.719709979011654</v>
      </c>
      <c r="I19" s="25">
        <f t="shared" si="1"/>
        <v>464.69252941330961</v>
      </c>
    </row>
    <row r="20" spans="1:9" x14ac:dyDescent="0.25">
      <c r="A20" s="185">
        <v>4</v>
      </c>
      <c r="B20" s="5" t="s">
        <v>19</v>
      </c>
      <c r="C20" s="6">
        <v>76545</v>
      </c>
      <c r="D20" s="35">
        <v>195930</v>
      </c>
      <c r="E20" s="103">
        <v>198000</v>
      </c>
      <c r="F20" s="38">
        <v>194200</v>
      </c>
      <c r="G20" s="9">
        <f t="shared" si="2"/>
        <v>98.080808080808083</v>
      </c>
      <c r="H20" s="10">
        <f t="shared" si="0"/>
        <v>99.117031592915836</v>
      </c>
      <c r="I20" s="11">
        <f t="shared" si="1"/>
        <v>253.70696975635246</v>
      </c>
    </row>
    <row r="21" spans="1:9" ht="15.75" thickBot="1" x14ac:dyDescent="0.3">
      <c r="A21" s="187"/>
      <c r="B21" s="39" t="s">
        <v>20</v>
      </c>
      <c r="C21" s="40">
        <f>C20/C7/12*1000</f>
        <v>4429.6875</v>
      </c>
      <c r="D21" s="40">
        <f t="shared" ref="D21:F21" si="4">D20/D7/12*1000</f>
        <v>13720.588235294117</v>
      </c>
      <c r="E21" s="40">
        <f t="shared" si="4"/>
        <v>13819.095477386936</v>
      </c>
      <c r="F21" s="40">
        <f t="shared" si="4"/>
        <v>13622.334455667789</v>
      </c>
      <c r="G21" s="23">
        <f t="shared" si="2"/>
        <v>98.576165697377817</v>
      </c>
      <c r="H21" s="24">
        <f t="shared" si="0"/>
        <v>99.283895282466204</v>
      </c>
      <c r="I21" s="41">
        <f t="shared" si="1"/>
        <v>307.52359970466966</v>
      </c>
    </row>
    <row r="22" spans="1:9" ht="26.25" x14ac:dyDescent="0.25">
      <c r="A22" s="185">
        <v>5</v>
      </c>
      <c r="B22" s="42" t="s">
        <v>21</v>
      </c>
      <c r="C22" s="6">
        <v>160</v>
      </c>
      <c r="D22" s="103">
        <v>34</v>
      </c>
      <c r="E22" s="103">
        <v>34</v>
      </c>
      <c r="F22" s="103">
        <v>34</v>
      </c>
      <c r="G22" s="9">
        <f t="shared" si="2"/>
        <v>100</v>
      </c>
      <c r="H22" s="10">
        <f t="shared" si="0"/>
        <v>100</v>
      </c>
      <c r="I22" s="43">
        <f t="shared" si="1"/>
        <v>21.25</v>
      </c>
    </row>
    <row r="23" spans="1:9" ht="27" thickBot="1" x14ac:dyDescent="0.3">
      <c r="A23" s="187"/>
      <c r="B23" s="44" t="s">
        <v>22</v>
      </c>
      <c r="C23" s="37">
        <f>C22/C7*100</f>
        <v>11.111111111111111</v>
      </c>
      <c r="D23" s="37">
        <f>D22/D7*100</f>
        <v>2.8571428571428572</v>
      </c>
      <c r="E23" s="37">
        <f>E22/E7*100</f>
        <v>2.8475711892797317</v>
      </c>
      <c r="F23" s="45">
        <f>F22/F7*100</f>
        <v>2.861952861952862</v>
      </c>
      <c r="G23" s="23">
        <f t="shared" si="2"/>
        <v>100.50505050505052</v>
      </c>
      <c r="H23" s="24">
        <f t="shared" si="0"/>
        <v>100.16835016835017</v>
      </c>
      <c r="I23" s="41">
        <f t="shared" si="1"/>
        <v>25.757575757575758</v>
      </c>
    </row>
    <row r="24" spans="1:9" ht="26.25" x14ac:dyDescent="0.25">
      <c r="A24" s="200">
        <v>6</v>
      </c>
      <c r="B24" s="101" t="s">
        <v>23</v>
      </c>
      <c r="C24" s="38"/>
      <c r="D24" s="7"/>
      <c r="E24" s="7"/>
      <c r="F24" s="38"/>
      <c r="G24" s="9"/>
      <c r="H24" s="10"/>
      <c r="I24" s="43"/>
    </row>
    <row r="25" spans="1:9" x14ac:dyDescent="0.25">
      <c r="A25" s="201"/>
      <c r="B25" s="48" t="s">
        <v>24</v>
      </c>
      <c r="C25" s="13"/>
      <c r="D25" s="14"/>
      <c r="E25" s="14"/>
      <c r="F25" s="49"/>
      <c r="G25" s="15" t="e">
        <f t="shared" si="2"/>
        <v>#DIV/0!</v>
      </c>
      <c r="H25" s="16" t="e">
        <f t="shared" si="0"/>
        <v>#DIV/0!</v>
      </c>
      <c r="I25" s="50" t="e">
        <f t="shared" si="1"/>
        <v>#DIV/0!</v>
      </c>
    </row>
    <row r="26" spans="1:9" x14ac:dyDescent="0.25">
      <c r="A26" s="201"/>
      <c r="B26" s="12" t="s">
        <v>25</v>
      </c>
      <c r="C26" s="13"/>
      <c r="D26" s="13">
        <v>76</v>
      </c>
      <c r="E26" s="13">
        <v>8.5</v>
      </c>
      <c r="F26" s="49">
        <v>10</v>
      </c>
      <c r="G26" s="15">
        <f t="shared" si="2"/>
        <v>117.64705882352942</v>
      </c>
      <c r="H26" s="16">
        <f t="shared" si="0"/>
        <v>13.157894736842104</v>
      </c>
      <c r="I26" s="50" t="e">
        <f t="shared" si="1"/>
        <v>#DIV/0!</v>
      </c>
    </row>
    <row r="27" spans="1:9" x14ac:dyDescent="0.25">
      <c r="A27" s="201"/>
      <c r="B27" s="12" t="s">
        <v>26</v>
      </c>
      <c r="C27" s="13"/>
      <c r="D27" s="14"/>
      <c r="E27" s="14"/>
      <c r="F27" s="13"/>
      <c r="G27" s="15" t="e">
        <f>F27/E27*100</f>
        <v>#DIV/0!</v>
      </c>
      <c r="H27" s="16" t="e">
        <f>F27/D27*100</f>
        <v>#DIV/0!</v>
      </c>
      <c r="I27" s="50" t="e">
        <f>F27/C27*100</f>
        <v>#DIV/0!</v>
      </c>
    </row>
    <row r="28" spans="1:9" x14ac:dyDescent="0.25">
      <c r="A28" s="201"/>
      <c r="B28" s="12" t="s">
        <v>27</v>
      </c>
      <c r="C28" s="13"/>
      <c r="D28" s="14"/>
      <c r="E28" s="14"/>
      <c r="F28" s="13"/>
      <c r="G28" s="15" t="e">
        <f t="shared" si="2"/>
        <v>#DIV/0!</v>
      </c>
      <c r="H28" s="16" t="e">
        <f t="shared" si="0"/>
        <v>#DIV/0!</v>
      </c>
      <c r="I28" s="50" t="e">
        <f t="shared" si="1"/>
        <v>#DIV/0!</v>
      </c>
    </row>
    <row r="29" spans="1:9" x14ac:dyDescent="0.25">
      <c r="A29" s="201"/>
      <c r="B29" s="12" t="s">
        <v>28</v>
      </c>
      <c r="C29" s="13"/>
      <c r="D29" s="14"/>
      <c r="E29" s="14"/>
      <c r="F29" s="49"/>
      <c r="G29" s="15" t="e">
        <f t="shared" si="2"/>
        <v>#DIV/0!</v>
      </c>
      <c r="H29" s="16" t="e">
        <f t="shared" si="0"/>
        <v>#DIV/0!</v>
      </c>
      <c r="I29" s="50" t="e">
        <f t="shared" si="1"/>
        <v>#DIV/0!</v>
      </c>
    </row>
    <row r="30" spans="1:9" x14ac:dyDescent="0.25">
      <c r="A30" s="201"/>
      <c r="B30" s="12" t="s">
        <v>29</v>
      </c>
      <c r="C30" s="13"/>
      <c r="D30" s="13">
        <v>1</v>
      </c>
      <c r="E30" s="13">
        <v>1</v>
      </c>
      <c r="F30" s="13">
        <v>0.8</v>
      </c>
      <c r="G30" s="15">
        <f t="shared" si="2"/>
        <v>80</v>
      </c>
      <c r="H30" s="16">
        <f t="shared" si="0"/>
        <v>80</v>
      </c>
      <c r="I30" s="50" t="e">
        <f t="shared" si="1"/>
        <v>#DIV/0!</v>
      </c>
    </row>
    <row r="31" spans="1:9" x14ac:dyDescent="0.25">
      <c r="A31" s="201"/>
      <c r="B31" s="52" t="s">
        <v>30</v>
      </c>
      <c r="C31" s="13"/>
      <c r="D31" s="14"/>
      <c r="E31" s="14"/>
      <c r="F31" s="13"/>
      <c r="G31" s="15" t="e">
        <f t="shared" si="2"/>
        <v>#DIV/0!</v>
      </c>
      <c r="H31" s="16" t="e">
        <f t="shared" si="0"/>
        <v>#DIV/0!</v>
      </c>
      <c r="I31" s="50" t="e">
        <f t="shared" si="1"/>
        <v>#DIV/0!</v>
      </c>
    </row>
    <row r="32" spans="1:9" x14ac:dyDescent="0.25">
      <c r="A32" s="201"/>
      <c r="B32" s="12" t="s">
        <v>31</v>
      </c>
      <c r="C32" s="13"/>
      <c r="D32" s="14"/>
      <c r="E32" s="14"/>
      <c r="F32" s="13"/>
      <c r="G32" s="15" t="e">
        <f>F32/E32*100</f>
        <v>#DIV/0!</v>
      </c>
      <c r="H32" s="16" t="e">
        <f>F32/D32*100</f>
        <v>#DIV/0!</v>
      </c>
      <c r="I32" s="50" t="e">
        <f>F32/C32*100</f>
        <v>#DIV/0!</v>
      </c>
    </row>
    <row r="33" spans="1:9" x14ac:dyDescent="0.25">
      <c r="A33" s="201"/>
      <c r="B33" s="12" t="s">
        <v>32</v>
      </c>
      <c r="C33" s="13"/>
      <c r="D33" s="14"/>
      <c r="E33" s="14"/>
      <c r="F33" s="13"/>
      <c r="G33" s="15" t="e">
        <f t="shared" si="2"/>
        <v>#DIV/0!</v>
      </c>
      <c r="H33" s="16" t="e">
        <f t="shared" si="0"/>
        <v>#DIV/0!</v>
      </c>
      <c r="I33" s="50" t="e">
        <f t="shared" si="1"/>
        <v>#DIV/0!</v>
      </c>
    </row>
    <row r="34" spans="1:9" x14ac:dyDescent="0.25">
      <c r="A34" s="201"/>
      <c r="B34" s="12" t="s">
        <v>33</v>
      </c>
      <c r="C34" s="13"/>
      <c r="D34" s="14"/>
      <c r="E34" s="14"/>
      <c r="F34" s="51"/>
      <c r="G34" s="15" t="e">
        <f t="shared" si="2"/>
        <v>#DIV/0!</v>
      </c>
      <c r="H34" s="16" t="e">
        <f t="shared" si="0"/>
        <v>#DIV/0!</v>
      </c>
      <c r="I34" s="50" t="e">
        <f t="shared" si="1"/>
        <v>#DIV/0!</v>
      </c>
    </row>
    <row r="35" spans="1:9" x14ac:dyDescent="0.25">
      <c r="A35" s="201"/>
      <c r="B35" s="53" t="s">
        <v>34</v>
      </c>
      <c r="C35" s="54">
        <f>SUM(C36:C47)</f>
        <v>0</v>
      </c>
      <c r="D35" s="54">
        <f>SUM(D36:D47)</f>
        <v>7600</v>
      </c>
      <c r="E35" s="54">
        <f>SUM(E36:E47)</f>
        <v>5078</v>
      </c>
      <c r="F35" s="54">
        <f>SUM(F36:F47)</f>
        <v>4976</v>
      </c>
      <c r="G35" s="15">
        <f t="shared" si="2"/>
        <v>97.991335171327293</v>
      </c>
      <c r="H35" s="16">
        <f t="shared" si="0"/>
        <v>65.473684210526315</v>
      </c>
      <c r="I35" s="50" t="e">
        <f t="shared" si="1"/>
        <v>#DIV/0!</v>
      </c>
    </row>
    <row r="36" spans="1:9" x14ac:dyDescent="0.25">
      <c r="A36" s="201"/>
      <c r="B36" s="12" t="s">
        <v>35</v>
      </c>
      <c r="C36" s="13"/>
      <c r="D36" s="13"/>
      <c r="E36" s="13"/>
      <c r="F36" s="56"/>
      <c r="G36" s="15" t="e">
        <f t="shared" si="2"/>
        <v>#DIV/0!</v>
      </c>
      <c r="H36" s="16" t="e">
        <f t="shared" si="0"/>
        <v>#DIV/0!</v>
      </c>
      <c r="I36" s="50" t="e">
        <f t="shared" si="1"/>
        <v>#DIV/0!</v>
      </c>
    </row>
    <row r="37" spans="1:9" x14ac:dyDescent="0.25">
      <c r="A37" s="201"/>
      <c r="B37" s="12" t="s">
        <v>36</v>
      </c>
      <c r="C37" s="13"/>
      <c r="D37" s="13">
        <v>3100</v>
      </c>
      <c r="E37" s="13">
        <v>578</v>
      </c>
      <c r="F37" s="49">
        <v>680</v>
      </c>
      <c r="G37" s="15">
        <f t="shared" si="2"/>
        <v>117.64705882352942</v>
      </c>
      <c r="H37" s="16">
        <f t="shared" si="0"/>
        <v>21.935483870967744</v>
      </c>
      <c r="I37" s="50" t="e">
        <f t="shared" si="1"/>
        <v>#DIV/0!</v>
      </c>
    </row>
    <row r="38" spans="1:9" x14ac:dyDescent="0.25">
      <c r="A38" s="201"/>
      <c r="B38" s="12" t="s">
        <v>37</v>
      </c>
      <c r="C38" s="13"/>
      <c r="D38" s="13"/>
      <c r="E38" s="13"/>
      <c r="F38" s="13"/>
      <c r="G38" s="15" t="e">
        <f t="shared" si="2"/>
        <v>#DIV/0!</v>
      </c>
      <c r="H38" s="16" t="e">
        <f t="shared" si="0"/>
        <v>#DIV/0!</v>
      </c>
      <c r="I38" s="50" t="e">
        <f t="shared" si="1"/>
        <v>#DIV/0!</v>
      </c>
    </row>
    <row r="39" spans="1:9" x14ac:dyDescent="0.25">
      <c r="A39" s="201"/>
      <c r="B39" s="12" t="s">
        <v>38</v>
      </c>
      <c r="C39" s="13"/>
      <c r="D39" s="13"/>
      <c r="E39" s="13"/>
      <c r="F39" s="13"/>
      <c r="G39" s="15" t="e">
        <f t="shared" si="2"/>
        <v>#DIV/0!</v>
      </c>
      <c r="H39" s="16" t="e">
        <f t="shared" si="0"/>
        <v>#DIV/0!</v>
      </c>
      <c r="I39" s="50" t="e">
        <f t="shared" si="1"/>
        <v>#DIV/0!</v>
      </c>
    </row>
    <row r="40" spans="1:9" x14ac:dyDescent="0.25">
      <c r="A40" s="201"/>
      <c r="B40" s="12" t="s">
        <v>39</v>
      </c>
      <c r="C40" s="13"/>
      <c r="D40" s="13"/>
      <c r="E40" s="13"/>
      <c r="F40" s="49"/>
      <c r="G40" s="15" t="e">
        <f t="shared" si="2"/>
        <v>#DIV/0!</v>
      </c>
      <c r="H40" s="16" t="e">
        <f t="shared" si="0"/>
        <v>#DIV/0!</v>
      </c>
      <c r="I40" s="50" t="e">
        <f t="shared" si="1"/>
        <v>#DIV/0!</v>
      </c>
    </row>
    <row r="41" spans="1:9" x14ac:dyDescent="0.25">
      <c r="A41" s="201"/>
      <c r="B41" s="12" t="s">
        <v>38</v>
      </c>
      <c r="C41" s="13"/>
      <c r="D41" s="13"/>
      <c r="E41" s="13"/>
      <c r="F41" s="13"/>
      <c r="G41" s="15" t="e">
        <f t="shared" ref="G41" si="5">F41/E41*100</f>
        <v>#DIV/0!</v>
      </c>
      <c r="H41" s="16" t="e">
        <f t="shared" ref="H41" si="6">F41/D41*100</f>
        <v>#DIV/0!</v>
      </c>
      <c r="I41" s="50" t="e">
        <f t="shared" ref="I41" si="7">F41/C41*100</f>
        <v>#DIV/0!</v>
      </c>
    </row>
    <row r="42" spans="1:9" x14ac:dyDescent="0.25">
      <c r="A42" s="201"/>
      <c r="B42" s="12" t="s">
        <v>40</v>
      </c>
      <c r="C42" s="13"/>
      <c r="D42" s="13">
        <v>4500</v>
      </c>
      <c r="E42" s="13">
        <v>4500</v>
      </c>
      <c r="F42" s="13">
        <v>4296</v>
      </c>
      <c r="G42" s="15">
        <f t="shared" si="2"/>
        <v>95.466666666666669</v>
      </c>
      <c r="H42" s="16">
        <f t="shared" si="0"/>
        <v>95.466666666666669</v>
      </c>
      <c r="I42" s="50" t="e">
        <f t="shared" si="1"/>
        <v>#DIV/0!</v>
      </c>
    </row>
    <row r="43" spans="1:9" x14ac:dyDescent="0.25">
      <c r="A43" s="201"/>
      <c r="B43" s="12" t="s">
        <v>41</v>
      </c>
      <c r="C43" s="13"/>
      <c r="D43" s="13"/>
      <c r="E43" s="13"/>
      <c r="F43" s="49"/>
      <c r="G43" s="15" t="e">
        <f>F43/E43*100</f>
        <v>#DIV/0!</v>
      </c>
      <c r="H43" s="16" t="e">
        <f>F43/D43*100</f>
        <v>#DIV/0!</v>
      </c>
      <c r="I43" s="50" t="e">
        <f>F43/C43*100</f>
        <v>#DIV/0!</v>
      </c>
    </row>
    <row r="44" spans="1:9" x14ac:dyDescent="0.25">
      <c r="A44" s="201"/>
      <c r="B44" s="12" t="s">
        <v>42</v>
      </c>
      <c r="C44" s="13"/>
      <c r="D44" s="13"/>
      <c r="E44" s="13"/>
      <c r="F44" s="13"/>
      <c r="G44" s="15" t="e">
        <f>F44/E44*100</f>
        <v>#DIV/0!</v>
      </c>
      <c r="H44" s="16" t="e">
        <f>F44/D44*100</f>
        <v>#DIV/0!</v>
      </c>
      <c r="I44" s="50" t="e">
        <f>F44/C44*100</f>
        <v>#DIV/0!</v>
      </c>
    </row>
    <row r="45" spans="1:9" x14ac:dyDescent="0.25">
      <c r="A45" s="201"/>
      <c r="B45" s="12" t="s">
        <v>43</v>
      </c>
      <c r="C45" s="13"/>
      <c r="D45" s="13"/>
      <c r="E45" s="13"/>
      <c r="F45" s="49"/>
      <c r="G45" s="15" t="e">
        <f>F45/E45*100</f>
        <v>#DIV/0!</v>
      </c>
      <c r="H45" s="16" t="e">
        <f>F45/D45*100</f>
        <v>#DIV/0!</v>
      </c>
      <c r="I45" s="50" t="e">
        <f>F45/C45*100</f>
        <v>#DIV/0!</v>
      </c>
    </row>
    <row r="46" spans="1:9" x14ac:dyDescent="0.25">
      <c r="A46" s="201"/>
      <c r="B46" s="12" t="s">
        <v>44</v>
      </c>
      <c r="C46" s="13"/>
      <c r="D46" s="13"/>
      <c r="E46" s="13"/>
      <c r="F46" s="13"/>
      <c r="G46" s="15" t="e">
        <f t="shared" si="2"/>
        <v>#DIV/0!</v>
      </c>
      <c r="H46" s="16" t="e">
        <f t="shared" si="0"/>
        <v>#DIV/0!</v>
      </c>
      <c r="I46" s="50" t="e">
        <f t="shared" si="1"/>
        <v>#DIV/0!</v>
      </c>
    </row>
    <row r="47" spans="1:9" x14ac:dyDescent="0.25">
      <c r="A47" s="201"/>
      <c r="B47" s="12" t="s">
        <v>45</v>
      </c>
      <c r="C47" s="13"/>
      <c r="D47" s="13"/>
      <c r="E47" s="13"/>
      <c r="F47" s="49"/>
      <c r="G47" s="15" t="e">
        <f t="shared" si="2"/>
        <v>#DIV/0!</v>
      </c>
      <c r="H47" s="16" t="e">
        <f t="shared" si="0"/>
        <v>#DIV/0!</v>
      </c>
      <c r="I47" s="50" t="e">
        <f t="shared" si="1"/>
        <v>#DIV/0!</v>
      </c>
    </row>
    <row r="48" spans="1:9" ht="26.25" x14ac:dyDescent="0.25">
      <c r="A48" s="201"/>
      <c r="B48" s="29" t="s">
        <v>46</v>
      </c>
      <c r="C48" s="54">
        <f>SUM(C49:C51)</f>
        <v>26880.7</v>
      </c>
      <c r="D48" s="54">
        <f>SUM(D49:D51)</f>
        <v>107331.99</v>
      </c>
      <c r="E48" s="54">
        <f>SUM(E49:E51)</f>
        <v>106834</v>
      </c>
      <c r="F48" s="54">
        <f>SUM(F49:F51)</f>
        <v>107512.2</v>
      </c>
      <c r="G48" s="15">
        <f t="shared" si="2"/>
        <v>100.63481663140948</v>
      </c>
      <c r="H48" s="16">
        <f t="shared" si="0"/>
        <v>100.16789961688029</v>
      </c>
      <c r="I48" s="50">
        <f t="shared" si="1"/>
        <v>399.96056650310442</v>
      </c>
    </row>
    <row r="49" spans="1:9" x14ac:dyDescent="0.25">
      <c r="A49" s="201"/>
      <c r="B49" s="12" t="s">
        <v>122</v>
      </c>
      <c r="C49" s="13"/>
      <c r="D49" s="13">
        <v>23297.4</v>
      </c>
      <c r="E49" s="13">
        <v>20638</v>
      </c>
      <c r="F49" s="119">
        <v>23403.9</v>
      </c>
      <c r="G49" s="15">
        <f t="shared" si="2"/>
        <v>113.4019769357496</v>
      </c>
      <c r="H49" s="16">
        <f t="shared" si="0"/>
        <v>100.45713255556414</v>
      </c>
      <c r="I49" s="50" t="e">
        <f t="shared" si="1"/>
        <v>#DIV/0!</v>
      </c>
    </row>
    <row r="50" spans="1:9" x14ac:dyDescent="0.25">
      <c r="A50" s="201"/>
      <c r="B50" s="12" t="s">
        <v>47</v>
      </c>
      <c r="C50" s="13">
        <v>1438.5</v>
      </c>
      <c r="D50" s="13">
        <v>12852.325000000001</v>
      </c>
      <c r="E50" s="13">
        <v>10780</v>
      </c>
      <c r="F50" s="119">
        <v>12846.8</v>
      </c>
      <c r="G50" s="15">
        <f t="shared" si="2"/>
        <v>119.17254174397031</v>
      </c>
      <c r="H50" s="16">
        <f t="shared" si="0"/>
        <v>99.957011669094868</v>
      </c>
      <c r="I50" s="50">
        <f t="shared" si="1"/>
        <v>893.06916927354882</v>
      </c>
    </row>
    <row r="51" spans="1:9" x14ac:dyDescent="0.25">
      <c r="A51" s="201"/>
      <c r="B51" s="12" t="s">
        <v>48</v>
      </c>
      <c r="C51" s="13">
        <v>25442.2</v>
      </c>
      <c r="D51" s="13">
        <v>71182.264999999999</v>
      </c>
      <c r="E51" s="13">
        <v>75416</v>
      </c>
      <c r="F51" s="119">
        <v>71261.5</v>
      </c>
      <c r="G51" s="15">
        <f t="shared" si="2"/>
        <v>94.491222021852124</v>
      </c>
      <c r="H51" s="16">
        <f t="shared" si="0"/>
        <v>100.11131283894943</v>
      </c>
      <c r="I51" s="50">
        <f t="shared" si="1"/>
        <v>280.09173734975747</v>
      </c>
    </row>
    <row r="52" spans="1:9" x14ac:dyDescent="0.25">
      <c r="A52" s="201"/>
      <c r="B52" s="57" t="s">
        <v>49</v>
      </c>
      <c r="C52" s="54">
        <f>C48+C35</f>
        <v>26880.7</v>
      </c>
      <c r="D52" s="54">
        <f t="shared" ref="D52:F52" si="8">D48+D35</f>
        <v>114931.99</v>
      </c>
      <c r="E52" s="54">
        <f t="shared" si="8"/>
        <v>111912</v>
      </c>
      <c r="F52" s="54">
        <f t="shared" si="8"/>
        <v>112488.2</v>
      </c>
      <c r="G52" s="15">
        <f t="shared" si="2"/>
        <v>100.51486882550576</v>
      </c>
      <c r="H52" s="16">
        <f t="shared" si="0"/>
        <v>97.873707746642154</v>
      </c>
      <c r="I52" s="50">
        <f t="shared" si="1"/>
        <v>418.47198919670984</v>
      </c>
    </row>
    <row r="53" spans="1:9" x14ac:dyDescent="0.25">
      <c r="A53" s="201"/>
      <c r="B53" s="53" t="s">
        <v>20</v>
      </c>
      <c r="C53" s="59">
        <f>C52/C7/12*1000</f>
        <v>1555.596064814815</v>
      </c>
      <c r="D53" s="59">
        <f t="shared" ref="D53:F53" si="9">D52/D7/12*1000</f>
        <v>8048.45868347339</v>
      </c>
      <c r="E53" s="59">
        <f t="shared" si="9"/>
        <v>7810.7202680067003</v>
      </c>
      <c r="F53" s="59">
        <f t="shared" si="9"/>
        <v>7890.5864197530855</v>
      </c>
      <c r="G53" s="15">
        <f t="shared" si="2"/>
        <v>101.02251967815981</v>
      </c>
      <c r="H53" s="16">
        <f t="shared" si="0"/>
        <v>98.038478298404172</v>
      </c>
      <c r="I53" s="50">
        <f t="shared" si="1"/>
        <v>507.23877478389062</v>
      </c>
    </row>
    <row r="54" spans="1:9" x14ac:dyDescent="0.25">
      <c r="A54" s="201"/>
      <c r="B54" s="18" t="s">
        <v>50</v>
      </c>
      <c r="C54" s="60"/>
      <c r="D54" s="60">
        <v>20598</v>
      </c>
      <c r="E54" s="60">
        <v>20600</v>
      </c>
      <c r="F54" s="61">
        <v>20605</v>
      </c>
      <c r="G54" s="15">
        <f>F54/E54*100</f>
        <v>100.02427184466018</v>
      </c>
      <c r="H54" s="16">
        <f>F54/D54*100</f>
        <v>100.03398388193028</v>
      </c>
      <c r="I54" s="50" t="e">
        <f>F54/C54*100</f>
        <v>#DIV/0!</v>
      </c>
    </row>
    <row r="55" spans="1:9" ht="15.75" thickBot="1" x14ac:dyDescent="0.3">
      <c r="A55" s="202"/>
      <c r="B55" s="62" t="s">
        <v>51</v>
      </c>
      <c r="C55" s="63"/>
      <c r="D55" s="63">
        <v>49117.59</v>
      </c>
      <c r="E55" s="63">
        <v>49150</v>
      </c>
      <c r="F55" s="64">
        <v>49100</v>
      </c>
      <c r="G55" s="23">
        <f>F55/E55*100</f>
        <v>99.89827060020346</v>
      </c>
      <c r="H55" s="24">
        <f>F55/D55*100</f>
        <v>99.964187982350111</v>
      </c>
      <c r="I55" s="41" t="e">
        <f>F55/C55*100</f>
        <v>#DIV/0!</v>
      </c>
    </row>
    <row r="56" spans="1:9" ht="26.25" x14ac:dyDescent="0.25">
      <c r="A56" s="185">
        <v>7</v>
      </c>
      <c r="B56" s="65" t="s">
        <v>52</v>
      </c>
      <c r="C56" s="66">
        <f>C52/C57</f>
        <v>224.00583333333333</v>
      </c>
      <c r="D56" s="66">
        <f>D52/D57</f>
        <v>555.22700483091785</v>
      </c>
      <c r="E56" s="66">
        <f>E52/E57</f>
        <v>540.63768115942025</v>
      </c>
      <c r="F56" s="67">
        <f>F52/F57</f>
        <v>543.42125603864736</v>
      </c>
      <c r="G56" s="9">
        <f t="shared" si="2"/>
        <v>100.51486882550576</v>
      </c>
      <c r="H56" s="10">
        <f t="shared" si="0"/>
        <v>97.873707746642168</v>
      </c>
      <c r="I56" s="43">
        <f t="shared" si="1"/>
        <v>242.5924575053391</v>
      </c>
    </row>
    <row r="57" spans="1:9" ht="27" thickBot="1" x14ac:dyDescent="0.3">
      <c r="A57" s="187"/>
      <c r="B57" s="68" t="s">
        <v>53</v>
      </c>
      <c r="C57" s="21">
        <v>120</v>
      </c>
      <c r="D57" s="21">
        <v>207</v>
      </c>
      <c r="E57" s="21">
        <v>207</v>
      </c>
      <c r="F57" s="21">
        <v>207</v>
      </c>
      <c r="G57" s="23">
        <f t="shared" si="2"/>
        <v>100</v>
      </c>
      <c r="H57" s="24">
        <f t="shared" si="0"/>
        <v>100</v>
      </c>
      <c r="I57" s="41">
        <f t="shared" si="1"/>
        <v>172.5</v>
      </c>
    </row>
    <row r="58" spans="1:9" x14ac:dyDescent="0.25">
      <c r="A58" s="185">
        <v>8</v>
      </c>
      <c r="B58" s="69" t="s">
        <v>54</v>
      </c>
      <c r="C58" s="6">
        <v>29603</v>
      </c>
      <c r="D58" s="6">
        <v>165200</v>
      </c>
      <c r="E58" s="6">
        <v>165200</v>
      </c>
      <c r="F58" s="6">
        <v>159450</v>
      </c>
      <c r="G58" s="9">
        <f t="shared" si="2"/>
        <v>96.519370460048421</v>
      </c>
      <c r="H58" s="10">
        <f t="shared" si="0"/>
        <v>96.519370460048421</v>
      </c>
      <c r="I58" s="43">
        <f t="shared" si="1"/>
        <v>538.62784177279332</v>
      </c>
    </row>
    <row r="59" spans="1:9" ht="15.75" thickBot="1" x14ac:dyDescent="0.3">
      <c r="A59" s="187"/>
      <c r="B59" s="39" t="s">
        <v>20</v>
      </c>
      <c r="C59" s="37">
        <f>C58/C7/12*1000</f>
        <v>1713.1365740740741</v>
      </c>
      <c r="D59" s="37">
        <f t="shared" ref="D59:F59" si="10">D58/D7/12*1000</f>
        <v>11568.627450980392</v>
      </c>
      <c r="E59" s="37">
        <f t="shared" si="10"/>
        <v>11529.871580122837</v>
      </c>
      <c r="F59" s="37">
        <f t="shared" si="10"/>
        <v>11184.76430976431</v>
      </c>
      <c r="G59" s="23">
        <f t="shared" si="2"/>
        <v>97.006842028028458</v>
      </c>
      <c r="H59" s="24">
        <f t="shared" si="0"/>
        <v>96.681860982708443</v>
      </c>
      <c r="I59" s="41">
        <f t="shared" si="1"/>
        <v>652.88223245187066</v>
      </c>
    </row>
    <row r="60" spans="1:9" x14ac:dyDescent="0.25">
      <c r="A60" s="185">
        <v>9</v>
      </c>
      <c r="B60" s="70" t="s">
        <v>55</v>
      </c>
      <c r="C60" s="47">
        <f>C62+C70+C71+C72+C73+C76+C77+C78+C79+C80+C81+C82</f>
        <v>1007.1999999999999</v>
      </c>
      <c r="D60" s="47">
        <v>12900.3</v>
      </c>
      <c r="E60" s="47">
        <v>13301.3</v>
      </c>
      <c r="F60" s="71">
        <f>F62+F70+F71+F72+F73+F76+F77+F78+F79+F80+F81+F82</f>
        <v>13096.3</v>
      </c>
      <c r="G60" s="9">
        <f t="shared" si="2"/>
        <v>98.458797260418152</v>
      </c>
      <c r="H60" s="10">
        <f t="shared" si="0"/>
        <v>101.51934451136795</v>
      </c>
      <c r="I60" s="43">
        <f t="shared" si="1"/>
        <v>1300.2680698967436</v>
      </c>
    </row>
    <row r="61" spans="1:9" x14ac:dyDescent="0.25">
      <c r="A61" s="186"/>
      <c r="B61" s="53" t="s">
        <v>20</v>
      </c>
      <c r="C61" s="59">
        <f>C60/C7*1000/12</f>
        <v>58.287037037037038</v>
      </c>
      <c r="D61" s="59">
        <f t="shared" ref="D61:E61" si="11">D60/D7*1000/12</f>
        <v>903.38235294117646</v>
      </c>
      <c r="E61" s="59">
        <f t="shared" si="11"/>
        <v>928.34310441094351</v>
      </c>
      <c r="F61" s="59">
        <f t="shared" ref="F61" si="12">F60/F7*1000/12</f>
        <v>918.65179573512899</v>
      </c>
      <c r="G61" s="15">
        <f t="shared" si="2"/>
        <v>98.956063913248542</v>
      </c>
      <c r="H61" s="16">
        <f t="shared" si="0"/>
        <v>101.69025249876083</v>
      </c>
      <c r="I61" s="50">
        <f t="shared" si="1"/>
        <v>1576.0825089657494</v>
      </c>
    </row>
    <row r="62" spans="1:9" x14ac:dyDescent="0.25">
      <c r="A62" s="186"/>
      <c r="B62" s="53" t="s">
        <v>56</v>
      </c>
      <c r="C62" s="54">
        <f>SUM(C63:C69)</f>
        <v>0</v>
      </c>
      <c r="D62" s="54">
        <f>SUM(D63:D69)</f>
        <v>0</v>
      </c>
      <c r="E62" s="54">
        <f>SUM(E63:E69)</f>
        <v>0</v>
      </c>
      <c r="F62" s="54">
        <f>SUM(F63:F69)</f>
        <v>0</v>
      </c>
      <c r="G62" s="15" t="e">
        <f t="shared" si="2"/>
        <v>#DIV/0!</v>
      </c>
      <c r="H62" s="16" t="e">
        <f t="shared" si="0"/>
        <v>#DIV/0!</v>
      </c>
      <c r="I62" s="50" t="e">
        <f t="shared" si="1"/>
        <v>#DIV/0!</v>
      </c>
    </row>
    <row r="63" spans="1:9" x14ac:dyDescent="0.25">
      <c r="A63" s="186"/>
      <c r="B63" s="12" t="s">
        <v>57</v>
      </c>
      <c r="C63" s="13"/>
      <c r="D63" s="13"/>
      <c r="E63" s="13"/>
      <c r="F63" s="13"/>
      <c r="G63" s="15" t="e">
        <f t="shared" si="2"/>
        <v>#DIV/0!</v>
      </c>
      <c r="H63" s="16" t="e">
        <f t="shared" si="0"/>
        <v>#DIV/0!</v>
      </c>
      <c r="I63" s="50" t="e">
        <f t="shared" si="1"/>
        <v>#DIV/0!</v>
      </c>
    </row>
    <row r="64" spans="1:9" x14ac:dyDescent="0.25">
      <c r="A64" s="186"/>
      <c r="B64" s="12" t="s">
        <v>58</v>
      </c>
      <c r="C64" s="13"/>
      <c r="D64" s="13"/>
      <c r="E64" s="13"/>
      <c r="F64" s="13"/>
      <c r="G64" s="15" t="e">
        <f t="shared" si="2"/>
        <v>#DIV/0!</v>
      </c>
      <c r="H64" s="16" t="e">
        <f t="shared" si="0"/>
        <v>#DIV/0!</v>
      </c>
      <c r="I64" s="50" t="e">
        <f t="shared" si="1"/>
        <v>#DIV/0!</v>
      </c>
    </row>
    <row r="65" spans="1:9" x14ac:dyDescent="0.25">
      <c r="A65" s="186"/>
      <c r="B65" s="12" t="s">
        <v>59</v>
      </c>
      <c r="C65" s="13"/>
      <c r="D65" s="13"/>
      <c r="E65" s="13"/>
      <c r="F65" s="13"/>
      <c r="G65" s="15" t="e">
        <f t="shared" si="2"/>
        <v>#DIV/0!</v>
      </c>
      <c r="H65" s="16" t="e">
        <f t="shared" si="0"/>
        <v>#DIV/0!</v>
      </c>
      <c r="I65" s="50" t="e">
        <f t="shared" si="1"/>
        <v>#DIV/0!</v>
      </c>
    </row>
    <row r="66" spans="1:9" x14ac:dyDescent="0.25">
      <c r="A66" s="186"/>
      <c r="B66" s="12" t="s">
        <v>60</v>
      </c>
      <c r="C66" s="13"/>
      <c r="D66" s="13"/>
      <c r="E66" s="13"/>
      <c r="F66" s="13"/>
      <c r="G66" s="15" t="e">
        <f t="shared" si="2"/>
        <v>#DIV/0!</v>
      </c>
      <c r="H66" s="16" t="e">
        <f t="shared" si="0"/>
        <v>#DIV/0!</v>
      </c>
      <c r="I66" s="50" t="e">
        <f t="shared" si="1"/>
        <v>#DIV/0!</v>
      </c>
    </row>
    <row r="67" spans="1:9" x14ac:dyDescent="0.25">
      <c r="A67" s="186"/>
      <c r="B67" s="12" t="s">
        <v>61</v>
      </c>
      <c r="C67" s="13"/>
      <c r="D67" s="13"/>
      <c r="E67" s="13"/>
      <c r="F67" s="13"/>
      <c r="G67" s="15" t="e">
        <f t="shared" si="2"/>
        <v>#DIV/0!</v>
      </c>
      <c r="H67" s="16" t="e">
        <f t="shared" si="0"/>
        <v>#DIV/0!</v>
      </c>
      <c r="I67" s="50" t="e">
        <f t="shared" si="1"/>
        <v>#DIV/0!</v>
      </c>
    </row>
    <row r="68" spans="1:9" x14ac:dyDescent="0.25">
      <c r="A68" s="186"/>
      <c r="B68" s="12" t="s">
        <v>62</v>
      </c>
      <c r="C68" s="13"/>
      <c r="D68" s="13"/>
      <c r="E68" s="13"/>
      <c r="F68" s="13"/>
      <c r="G68" s="15" t="e">
        <f t="shared" si="2"/>
        <v>#DIV/0!</v>
      </c>
      <c r="H68" s="16" t="e">
        <f t="shared" si="0"/>
        <v>#DIV/0!</v>
      </c>
      <c r="I68" s="50" t="e">
        <f t="shared" si="1"/>
        <v>#DIV/0!</v>
      </c>
    </row>
    <row r="69" spans="1:9" x14ac:dyDescent="0.25">
      <c r="A69" s="186"/>
      <c r="B69" s="12" t="s">
        <v>63</v>
      </c>
      <c r="C69" s="13"/>
      <c r="D69" s="13"/>
      <c r="E69" s="13"/>
      <c r="F69" s="13"/>
      <c r="G69" s="15" t="e">
        <f t="shared" si="2"/>
        <v>#DIV/0!</v>
      </c>
      <c r="H69" s="16" t="e">
        <f t="shared" si="0"/>
        <v>#DIV/0!</v>
      </c>
      <c r="I69" s="50" t="e">
        <f t="shared" si="1"/>
        <v>#DIV/0!</v>
      </c>
    </row>
    <row r="70" spans="1:9" x14ac:dyDescent="0.25">
      <c r="A70" s="186"/>
      <c r="B70" s="12" t="s">
        <v>64</v>
      </c>
      <c r="C70" s="13"/>
      <c r="D70" s="13"/>
      <c r="E70" s="13"/>
      <c r="F70" s="13"/>
      <c r="G70" s="15" t="e">
        <f t="shared" si="2"/>
        <v>#DIV/0!</v>
      </c>
      <c r="H70" s="16" t="e">
        <f t="shared" si="0"/>
        <v>#DIV/0!</v>
      </c>
      <c r="I70" s="50" t="e">
        <f t="shared" si="1"/>
        <v>#DIV/0!</v>
      </c>
    </row>
    <row r="71" spans="1:9" x14ac:dyDescent="0.25">
      <c r="A71" s="186"/>
      <c r="B71" s="12" t="s">
        <v>65</v>
      </c>
      <c r="C71" s="13">
        <v>617.4</v>
      </c>
      <c r="D71" s="72">
        <v>4874</v>
      </c>
      <c r="E71" s="72">
        <v>4874</v>
      </c>
      <c r="F71" s="72">
        <v>4850</v>
      </c>
      <c r="G71" s="15">
        <f t="shared" si="2"/>
        <v>99.507591300779652</v>
      </c>
      <c r="H71" s="16">
        <f t="shared" si="0"/>
        <v>99.507591300779652</v>
      </c>
      <c r="I71" s="50">
        <f t="shared" si="1"/>
        <v>785.55231616456103</v>
      </c>
    </row>
    <row r="72" spans="1:9" x14ac:dyDescent="0.25">
      <c r="A72" s="186"/>
      <c r="B72" s="12" t="s">
        <v>66</v>
      </c>
      <c r="C72" s="13"/>
      <c r="D72" s="72">
        <v>3670</v>
      </c>
      <c r="E72" s="72">
        <v>3670</v>
      </c>
      <c r="F72" s="72">
        <v>3425</v>
      </c>
      <c r="G72" s="15">
        <f t="shared" si="2"/>
        <v>93.324250681198905</v>
      </c>
      <c r="H72" s="16">
        <f t="shared" si="0"/>
        <v>93.324250681198905</v>
      </c>
      <c r="I72" s="50" t="e">
        <f t="shared" si="1"/>
        <v>#DIV/0!</v>
      </c>
    </row>
    <row r="73" spans="1:9" x14ac:dyDescent="0.25">
      <c r="A73" s="186"/>
      <c r="B73" s="53" t="s">
        <v>67</v>
      </c>
      <c r="C73" s="54">
        <f>C74+C75</f>
        <v>164.29999999999998</v>
      </c>
      <c r="D73" s="54">
        <f>D74+D75</f>
        <v>3949</v>
      </c>
      <c r="E73" s="54">
        <f>E74+E75</f>
        <v>3949</v>
      </c>
      <c r="F73" s="58">
        <f>F74+F75</f>
        <v>4030</v>
      </c>
      <c r="G73" s="15">
        <f t="shared" si="2"/>
        <v>102.05115219042796</v>
      </c>
      <c r="H73" s="16">
        <f t="shared" si="0"/>
        <v>102.05115219042796</v>
      </c>
      <c r="I73" s="50">
        <f t="shared" si="1"/>
        <v>2452.8301886792456</v>
      </c>
    </row>
    <row r="74" spans="1:9" x14ac:dyDescent="0.25">
      <c r="A74" s="186"/>
      <c r="B74" s="12" t="s">
        <v>68</v>
      </c>
      <c r="C74" s="13">
        <v>4.0999999999999996</v>
      </c>
      <c r="D74" s="13">
        <v>822</v>
      </c>
      <c r="E74" s="13">
        <v>822</v>
      </c>
      <c r="F74" s="13">
        <v>830</v>
      </c>
      <c r="G74" s="15">
        <f t="shared" si="2"/>
        <v>100.97323600973236</v>
      </c>
      <c r="H74" s="16">
        <f t="shared" si="0"/>
        <v>100.97323600973236</v>
      </c>
      <c r="I74" s="50">
        <f t="shared" si="1"/>
        <v>20243.902439024394</v>
      </c>
    </row>
    <row r="75" spans="1:9" x14ac:dyDescent="0.25">
      <c r="A75" s="186"/>
      <c r="B75" s="12" t="s">
        <v>69</v>
      </c>
      <c r="C75" s="13">
        <v>160.19999999999999</v>
      </c>
      <c r="D75" s="13">
        <v>3127</v>
      </c>
      <c r="E75" s="13">
        <v>3127</v>
      </c>
      <c r="F75" s="13">
        <v>3200</v>
      </c>
      <c r="G75" s="15">
        <f t="shared" si="2"/>
        <v>102.33450591621363</v>
      </c>
      <c r="H75" s="16">
        <f t="shared" si="0"/>
        <v>102.33450591621363</v>
      </c>
      <c r="I75" s="50">
        <f t="shared" si="1"/>
        <v>1997.5031210986269</v>
      </c>
    </row>
    <row r="76" spans="1:9" x14ac:dyDescent="0.25">
      <c r="A76" s="186"/>
      <c r="B76" s="12" t="s">
        <v>70</v>
      </c>
      <c r="C76" s="13">
        <v>6</v>
      </c>
      <c r="D76" s="13">
        <v>34.799999999999997</v>
      </c>
      <c r="E76" s="13">
        <v>27</v>
      </c>
      <c r="F76" s="13">
        <v>27.4</v>
      </c>
      <c r="G76" s="15">
        <f t="shared" si="2"/>
        <v>101.48148148148148</v>
      </c>
      <c r="H76" s="16">
        <f t="shared" si="0"/>
        <v>78.735632183908038</v>
      </c>
      <c r="I76" s="50">
        <f t="shared" si="1"/>
        <v>456.66666666666663</v>
      </c>
    </row>
    <row r="77" spans="1:9" x14ac:dyDescent="0.25">
      <c r="A77" s="186"/>
      <c r="B77" s="12" t="s">
        <v>71</v>
      </c>
      <c r="C77" s="13">
        <v>7.5</v>
      </c>
      <c r="D77" s="13">
        <v>148.5</v>
      </c>
      <c r="E77" s="13">
        <v>148.5</v>
      </c>
      <c r="F77" s="13">
        <v>174</v>
      </c>
      <c r="G77" s="15">
        <f t="shared" si="2"/>
        <v>117.17171717171718</v>
      </c>
      <c r="H77" s="16">
        <f t="shared" si="0"/>
        <v>117.17171717171718</v>
      </c>
      <c r="I77" s="50">
        <f t="shared" si="1"/>
        <v>2320</v>
      </c>
    </row>
    <row r="78" spans="1:9" x14ac:dyDescent="0.25">
      <c r="A78" s="186"/>
      <c r="B78" s="12" t="s">
        <v>72</v>
      </c>
      <c r="C78" s="13">
        <v>84</v>
      </c>
      <c r="D78" s="13">
        <v>196</v>
      </c>
      <c r="E78" s="13">
        <v>196</v>
      </c>
      <c r="F78" s="13">
        <v>158</v>
      </c>
      <c r="G78" s="15">
        <f t="shared" si="2"/>
        <v>80.612244897959187</v>
      </c>
      <c r="H78" s="16">
        <f t="shared" si="0"/>
        <v>80.612244897959187</v>
      </c>
      <c r="I78" s="50">
        <f t="shared" si="1"/>
        <v>188.0952380952381</v>
      </c>
    </row>
    <row r="79" spans="1:9" x14ac:dyDescent="0.25">
      <c r="A79" s="186"/>
      <c r="B79" s="12" t="s">
        <v>73</v>
      </c>
      <c r="C79" s="13">
        <v>120</v>
      </c>
      <c r="D79" s="126" t="s">
        <v>166</v>
      </c>
      <c r="E79" s="126" t="s">
        <v>167</v>
      </c>
      <c r="F79" s="13">
        <v>198.9</v>
      </c>
      <c r="G79" s="15" t="e">
        <f t="shared" si="2"/>
        <v>#VALUE!</v>
      </c>
      <c r="H79" s="16" t="e">
        <f t="shared" ref="H79:H123" si="13">F79/D79*100</f>
        <v>#VALUE!</v>
      </c>
      <c r="I79" s="50">
        <f t="shared" ref="I79:I123" si="14">F79/C79*100</f>
        <v>165.75</v>
      </c>
    </row>
    <row r="80" spans="1:9" x14ac:dyDescent="0.25">
      <c r="A80" s="186"/>
      <c r="B80" s="12" t="s">
        <v>74</v>
      </c>
      <c r="C80" s="13"/>
      <c r="D80" s="13"/>
      <c r="E80" s="13">
        <v>160</v>
      </c>
      <c r="F80" s="13">
        <v>201</v>
      </c>
      <c r="G80" s="15">
        <f t="shared" ref="G80:G123" si="15">F80/E80*100</f>
        <v>125.62500000000001</v>
      </c>
      <c r="H80" s="16" t="e">
        <f t="shared" si="13"/>
        <v>#DIV/0!</v>
      </c>
      <c r="I80" s="50" t="e">
        <f t="shared" si="14"/>
        <v>#DIV/0!</v>
      </c>
    </row>
    <row r="81" spans="1:13" x14ac:dyDescent="0.25">
      <c r="A81" s="186"/>
      <c r="B81" s="12" t="s">
        <v>75</v>
      </c>
      <c r="C81" s="13"/>
      <c r="D81" s="13"/>
      <c r="E81" s="13"/>
      <c r="F81" s="13"/>
      <c r="G81" s="15" t="e">
        <f t="shared" si="15"/>
        <v>#DIV/0!</v>
      </c>
      <c r="H81" s="16" t="e">
        <f t="shared" si="13"/>
        <v>#DIV/0!</v>
      </c>
      <c r="I81" s="50" t="e">
        <f t="shared" si="14"/>
        <v>#DIV/0!</v>
      </c>
    </row>
    <row r="82" spans="1:13" ht="15.75" thickBot="1" x14ac:dyDescent="0.3">
      <c r="A82" s="187"/>
      <c r="B82" s="20" t="s">
        <v>76</v>
      </c>
      <c r="C82" s="21">
        <v>8</v>
      </c>
      <c r="D82" s="21">
        <v>28</v>
      </c>
      <c r="E82" s="21">
        <v>28</v>
      </c>
      <c r="F82" s="21">
        <v>32</v>
      </c>
      <c r="G82" s="23">
        <f t="shared" si="15"/>
        <v>114.28571428571428</v>
      </c>
      <c r="H82" s="24">
        <f t="shared" si="13"/>
        <v>114.28571428571428</v>
      </c>
      <c r="I82" s="41">
        <f t="shared" si="14"/>
        <v>400</v>
      </c>
    </row>
    <row r="83" spans="1:13" ht="26.25" x14ac:dyDescent="0.25">
      <c r="A83" s="197">
        <v>10</v>
      </c>
      <c r="B83" s="46" t="s">
        <v>77</v>
      </c>
      <c r="C83" s="47">
        <f>C84+C85</f>
        <v>0</v>
      </c>
      <c r="D83" s="47">
        <f>D84+D85</f>
        <v>13585.8</v>
      </c>
      <c r="E83" s="121">
        <f>E84+E85</f>
        <v>13000</v>
      </c>
      <c r="F83" s="73">
        <f>F84+F85</f>
        <v>31508.84</v>
      </c>
      <c r="G83" s="9">
        <f t="shared" si="15"/>
        <v>242.3756923076923</v>
      </c>
      <c r="H83" s="10">
        <f t="shared" si="13"/>
        <v>231.92480383930283</v>
      </c>
      <c r="I83" s="43" t="e">
        <f t="shared" si="14"/>
        <v>#DIV/0!</v>
      </c>
      <c r="J83" s="74"/>
    </row>
    <row r="84" spans="1:13" x14ac:dyDescent="0.25">
      <c r="A84" s="198"/>
      <c r="B84" s="12" t="s">
        <v>78</v>
      </c>
      <c r="C84" s="13"/>
      <c r="D84" s="76">
        <v>3245.8</v>
      </c>
      <c r="E84" s="76">
        <v>3000</v>
      </c>
      <c r="F84" s="122">
        <v>1916.84</v>
      </c>
      <c r="G84" s="15">
        <f t="shared" si="15"/>
        <v>63.894666666666666</v>
      </c>
      <c r="H84" s="16">
        <f t="shared" si="13"/>
        <v>59.056010844784026</v>
      </c>
      <c r="I84" s="50" t="e">
        <f t="shared" si="14"/>
        <v>#DIV/0!</v>
      </c>
      <c r="J84" s="74"/>
    </row>
    <row r="85" spans="1:13" x14ac:dyDescent="0.25">
      <c r="A85" s="198"/>
      <c r="B85" s="75" t="s">
        <v>79</v>
      </c>
      <c r="C85" s="13"/>
      <c r="D85" s="76">
        <v>10340</v>
      </c>
      <c r="E85" s="76">
        <v>10000</v>
      </c>
      <c r="F85" s="124">
        <v>29592</v>
      </c>
      <c r="G85" s="15">
        <f t="shared" si="15"/>
        <v>295.92</v>
      </c>
      <c r="H85" s="16">
        <f t="shared" si="13"/>
        <v>286.18955512572535</v>
      </c>
      <c r="I85" s="50" t="e">
        <f t="shared" si="14"/>
        <v>#DIV/0!</v>
      </c>
      <c r="J85" s="74"/>
    </row>
    <row r="86" spans="1:13" ht="27" thickBot="1" x14ac:dyDescent="0.3">
      <c r="A86" s="199"/>
      <c r="B86" s="68" t="s">
        <v>80</v>
      </c>
      <c r="C86" s="21">
        <v>0</v>
      </c>
      <c r="D86" s="21">
        <v>0</v>
      </c>
      <c r="E86" s="21">
        <v>89.6</v>
      </c>
      <c r="F86" s="21">
        <v>89.6</v>
      </c>
      <c r="G86" s="23">
        <f t="shared" si="15"/>
        <v>100</v>
      </c>
      <c r="H86" s="24" t="e">
        <f t="shared" si="13"/>
        <v>#DIV/0!</v>
      </c>
      <c r="I86" s="41" t="e">
        <f t="shared" si="14"/>
        <v>#DIV/0!</v>
      </c>
      <c r="J86" s="74"/>
      <c r="M86" s="77"/>
    </row>
    <row r="87" spans="1:13" x14ac:dyDescent="0.25">
      <c r="A87" s="197">
        <v>11</v>
      </c>
      <c r="B87" s="26" t="s">
        <v>81</v>
      </c>
      <c r="C87" s="26">
        <v>31700</v>
      </c>
      <c r="D87" s="26">
        <v>25940</v>
      </c>
      <c r="E87" s="26">
        <f>L87+E86</f>
        <v>26029.599999999999</v>
      </c>
      <c r="F87" s="26">
        <f>L87+F86</f>
        <v>26029.599999999999</v>
      </c>
      <c r="G87" s="9">
        <f t="shared" si="15"/>
        <v>100</v>
      </c>
      <c r="H87" s="10">
        <f t="shared" si="13"/>
        <v>100.34541249036238</v>
      </c>
      <c r="I87" s="43">
        <f t="shared" si="14"/>
        <v>82.112302839116708</v>
      </c>
      <c r="J87" s="74" t="s">
        <v>123</v>
      </c>
      <c r="L87">
        <v>25940</v>
      </c>
    </row>
    <row r="88" spans="1:13" ht="26.25" x14ac:dyDescent="0.25">
      <c r="A88" s="198"/>
      <c r="B88" s="29" t="s">
        <v>82</v>
      </c>
      <c r="C88" s="79">
        <f>C87/C7</f>
        <v>22.013888888888889</v>
      </c>
      <c r="D88" s="79">
        <f>D87/D7</f>
        <v>21.798319327731093</v>
      </c>
      <c r="E88" s="79">
        <f>E87/E7</f>
        <v>21.800335008375207</v>
      </c>
      <c r="F88" s="80">
        <f>F87/F7</f>
        <v>21.910437710437709</v>
      </c>
      <c r="G88" s="15">
        <f t="shared" si="15"/>
        <v>100.50505050505052</v>
      </c>
      <c r="H88" s="16">
        <f t="shared" si="13"/>
        <v>100.51434416122156</v>
      </c>
      <c r="I88" s="50">
        <f t="shared" si="14"/>
        <v>99.530064047414186</v>
      </c>
      <c r="J88" s="74"/>
    </row>
    <row r="89" spans="1:13" ht="39.75" thickBot="1" x14ac:dyDescent="0.3">
      <c r="A89" s="199"/>
      <c r="B89" s="44" t="s">
        <v>83</v>
      </c>
      <c r="C89" s="37">
        <f>C86/C87*100</f>
        <v>0</v>
      </c>
      <c r="D89" s="37">
        <f>D86/D87*100</f>
        <v>0</v>
      </c>
      <c r="E89" s="37">
        <f>E86/E87*100</f>
        <v>0.34422349940068225</v>
      </c>
      <c r="F89" s="81">
        <f>F86/F87*100</f>
        <v>0.34422349940068225</v>
      </c>
      <c r="G89" s="23">
        <f t="shared" si="15"/>
        <v>100</v>
      </c>
      <c r="H89" s="24" t="e">
        <f t="shared" si="13"/>
        <v>#DIV/0!</v>
      </c>
      <c r="I89" s="41" t="e">
        <f t="shared" si="14"/>
        <v>#DIV/0!</v>
      </c>
      <c r="J89" s="74"/>
    </row>
    <row r="90" spans="1:13" x14ac:dyDescent="0.25">
      <c r="A90" s="197">
        <v>12</v>
      </c>
      <c r="B90" s="42" t="s">
        <v>84</v>
      </c>
      <c r="C90" s="6">
        <v>24</v>
      </c>
      <c r="D90" s="6">
        <v>24</v>
      </c>
      <c r="E90" s="6">
        <v>12</v>
      </c>
      <c r="F90" s="38">
        <v>12</v>
      </c>
      <c r="G90" s="9">
        <f t="shared" si="15"/>
        <v>100</v>
      </c>
      <c r="H90" s="10">
        <f t="shared" si="13"/>
        <v>50</v>
      </c>
      <c r="I90" s="43">
        <f t="shared" si="14"/>
        <v>50</v>
      </c>
      <c r="J90" s="74"/>
    </row>
    <row r="91" spans="1:13" ht="27" thickBot="1" x14ac:dyDescent="0.3">
      <c r="A91" s="199"/>
      <c r="B91" s="44" t="s">
        <v>85</v>
      </c>
      <c r="C91" s="40">
        <f>C90*1000/C7</f>
        <v>16.666666666666668</v>
      </c>
      <c r="D91" s="40">
        <f>D90*1000/D7</f>
        <v>20.168067226890756</v>
      </c>
      <c r="E91" s="114">
        <f>E90*1000/E7</f>
        <v>10.050251256281408</v>
      </c>
      <c r="F91" s="114">
        <f>F90*1000/F7</f>
        <v>10.1010101010101</v>
      </c>
      <c r="G91" s="23">
        <f t="shared" si="15"/>
        <v>100.50505050505049</v>
      </c>
      <c r="H91" s="24">
        <f t="shared" si="13"/>
        <v>50.084175084175087</v>
      </c>
      <c r="I91" s="41">
        <f t="shared" si="14"/>
        <v>60.606060606060595</v>
      </c>
      <c r="J91" s="74"/>
    </row>
    <row r="92" spans="1:13" ht="26.25" x14ac:dyDescent="0.25">
      <c r="A92" s="197">
        <v>13</v>
      </c>
      <c r="B92" s="42" t="s">
        <v>86</v>
      </c>
      <c r="C92" s="6">
        <v>14</v>
      </c>
      <c r="D92" s="6">
        <v>24</v>
      </c>
      <c r="E92" s="6">
        <v>24</v>
      </c>
      <c r="F92" s="6">
        <v>24</v>
      </c>
      <c r="G92" s="9">
        <f t="shared" si="15"/>
        <v>100</v>
      </c>
      <c r="H92" s="10">
        <f t="shared" si="13"/>
        <v>100</v>
      </c>
      <c r="I92" s="43">
        <f t="shared" si="14"/>
        <v>171.42857142857142</v>
      </c>
      <c r="J92" s="74"/>
    </row>
    <row r="93" spans="1:13" ht="26.25" x14ac:dyDescent="0.25">
      <c r="A93" s="198"/>
      <c r="B93" s="52" t="s">
        <v>87</v>
      </c>
      <c r="C93" s="13">
        <v>0</v>
      </c>
      <c r="D93" s="13">
        <v>0</v>
      </c>
      <c r="E93" s="13">
        <v>0</v>
      </c>
      <c r="F93" s="13">
        <v>0</v>
      </c>
      <c r="G93" s="15" t="e">
        <f t="shared" si="15"/>
        <v>#DIV/0!</v>
      </c>
      <c r="H93" s="16" t="e">
        <f t="shared" si="13"/>
        <v>#DIV/0!</v>
      </c>
      <c r="I93" s="50" t="e">
        <f t="shared" si="14"/>
        <v>#DIV/0!</v>
      </c>
      <c r="J93" s="74"/>
    </row>
    <row r="94" spans="1:13" ht="39.75" thickBot="1" x14ac:dyDescent="0.3">
      <c r="A94" s="199"/>
      <c r="B94" s="44" t="s">
        <v>88</v>
      </c>
      <c r="C94" s="40">
        <f>(C92+C93)*10000/C7</f>
        <v>97.222222222222229</v>
      </c>
      <c r="D94" s="40">
        <f>(D92+D93)*10000/D7</f>
        <v>201.68067226890756</v>
      </c>
      <c r="E94" s="40">
        <f>(E92+E93)*10000/E7</f>
        <v>201.00502512562815</v>
      </c>
      <c r="F94" s="40">
        <f>(F92+F93)*10000/F7</f>
        <v>202.02020202020202</v>
      </c>
      <c r="G94" s="23">
        <f t="shared" si="15"/>
        <v>100.50505050505049</v>
      </c>
      <c r="H94" s="24">
        <f t="shared" si="13"/>
        <v>100.16835016835017</v>
      </c>
      <c r="I94" s="41">
        <f t="shared" si="14"/>
        <v>207.79220779220776</v>
      </c>
      <c r="J94" s="74"/>
    </row>
    <row r="95" spans="1:13" ht="50.25" customHeight="1" x14ac:dyDescent="0.25">
      <c r="A95" s="197">
        <v>14</v>
      </c>
      <c r="B95" s="42" t="s">
        <v>89</v>
      </c>
      <c r="C95" s="6"/>
      <c r="D95" s="6">
        <v>524</v>
      </c>
      <c r="E95" s="6">
        <v>524</v>
      </c>
      <c r="F95" s="6">
        <v>524</v>
      </c>
      <c r="G95" s="9">
        <f t="shared" si="15"/>
        <v>100</v>
      </c>
      <c r="H95" s="10">
        <f t="shared" si="13"/>
        <v>100</v>
      </c>
      <c r="I95" s="43" t="e">
        <f t="shared" si="14"/>
        <v>#DIV/0!</v>
      </c>
      <c r="J95" s="74"/>
    </row>
    <row r="96" spans="1:13" ht="39.75" thickBot="1" x14ac:dyDescent="0.3">
      <c r="A96" s="199"/>
      <c r="B96" s="44" t="s">
        <v>90</v>
      </c>
      <c r="C96" s="82">
        <f>C95/C7*100</f>
        <v>0</v>
      </c>
      <c r="D96" s="37">
        <f>D95/D7*100</f>
        <v>44.033613445378151</v>
      </c>
      <c r="E96" s="37">
        <f>E95/E7*100</f>
        <v>43.88609715242881</v>
      </c>
      <c r="F96" s="37">
        <f>F95/F7*100</f>
        <v>44.107744107744104</v>
      </c>
      <c r="G96" s="23">
        <f t="shared" si="15"/>
        <v>100.50505050505049</v>
      </c>
      <c r="H96" s="24">
        <f t="shared" si="13"/>
        <v>100.16835016835014</v>
      </c>
      <c r="I96" s="41" t="e">
        <f t="shared" si="14"/>
        <v>#DIV/0!</v>
      </c>
      <c r="J96" s="74"/>
    </row>
    <row r="97" spans="1:11" x14ac:dyDescent="0.25">
      <c r="A97" s="197">
        <v>15</v>
      </c>
      <c r="B97" s="26" t="s">
        <v>91</v>
      </c>
      <c r="C97" s="6">
        <v>16</v>
      </c>
      <c r="D97" s="38">
        <v>67</v>
      </c>
      <c r="E97" s="38">
        <v>40</v>
      </c>
      <c r="F97" s="38">
        <v>35</v>
      </c>
      <c r="G97" s="9">
        <f t="shared" si="15"/>
        <v>87.5</v>
      </c>
      <c r="H97" s="10">
        <f t="shared" si="13"/>
        <v>52.238805970149251</v>
      </c>
      <c r="I97" s="43">
        <f t="shared" si="14"/>
        <v>218.75</v>
      </c>
      <c r="J97" s="74"/>
    </row>
    <row r="98" spans="1:11" x14ac:dyDescent="0.25">
      <c r="A98" s="198"/>
      <c r="B98" s="12" t="s">
        <v>92</v>
      </c>
      <c r="C98" s="13">
        <v>16</v>
      </c>
      <c r="D98" s="84">
        <v>44</v>
      </c>
      <c r="E98" s="84">
        <v>40</v>
      </c>
      <c r="F98" s="84">
        <v>31</v>
      </c>
      <c r="G98" s="15">
        <f t="shared" si="15"/>
        <v>77.5</v>
      </c>
      <c r="H98" s="16">
        <f t="shared" si="13"/>
        <v>70.454545454545453</v>
      </c>
      <c r="I98" s="50">
        <f t="shared" si="14"/>
        <v>193.75</v>
      </c>
      <c r="J98" s="74"/>
    </row>
    <row r="99" spans="1:11" x14ac:dyDescent="0.25">
      <c r="A99" s="198"/>
      <c r="B99" s="53" t="s">
        <v>93</v>
      </c>
      <c r="C99" s="30">
        <f>C98/C97</f>
        <v>1</v>
      </c>
      <c r="D99" s="30">
        <f>D98/D97</f>
        <v>0.65671641791044777</v>
      </c>
      <c r="E99" s="30">
        <f>E98/E97</f>
        <v>1</v>
      </c>
      <c r="F99" s="30">
        <f>F98/F97</f>
        <v>0.88571428571428568</v>
      </c>
      <c r="G99" s="15">
        <f t="shared" si="15"/>
        <v>88.571428571428569</v>
      </c>
      <c r="H99" s="16">
        <f t="shared" si="13"/>
        <v>134.87012987012989</v>
      </c>
      <c r="I99" s="50">
        <f t="shared" si="14"/>
        <v>88.571428571428569</v>
      </c>
      <c r="J99" s="74"/>
    </row>
    <row r="100" spans="1:11" ht="26.25" x14ac:dyDescent="0.25">
      <c r="A100" s="198"/>
      <c r="B100" s="52" t="s">
        <v>94</v>
      </c>
      <c r="C100" s="13"/>
      <c r="D100" s="13">
        <v>5</v>
      </c>
      <c r="E100" s="84">
        <v>0</v>
      </c>
      <c r="F100" s="84">
        <v>1</v>
      </c>
      <c r="G100" s="15" t="e">
        <f t="shared" si="15"/>
        <v>#DIV/0!</v>
      </c>
      <c r="H100" s="16">
        <f t="shared" si="13"/>
        <v>20</v>
      </c>
      <c r="I100" s="50" t="e">
        <f t="shared" si="14"/>
        <v>#DIV/0!</v>
      </c>
      <c r="J100" s="74"/>
    </row>
    <row r="101" spans="1:11" ht="26.25" x14ac:dyDescent="0.25">
      <c r="A101" s="198"/>
      <c r="B101" s="29" t="s">
        <v>95</v>
      </c>
      <c r="C101" s="30">
        <f>C100/C97</f>
        <v>0</v>
      </c>
      <c r="D101" s="30">
        <f>D100/D97</f>
        <v>7.4626865671641784E-2</v>
      </c>
      <c r="E101" s="30">
        <f>E100/E97</f>
        <v>0</v>
      </c>
      <c r="F101" s="30">
        <f>F100/F97</f>
        <v>2.8571428571428571E-2</v>
      </c>
      <c r="G101" s="15" t="e">
        <f t="shared" si="15"/>
        <v>#DIV/0!</v>
      </c>
      <c r="H101" s="16">
        <f t="shared" si="13"/>
        <v>38.285714285714292</v>
      </c>
      <c r="I101" s="50" t="e">
        <f t="shared" si="14"/>
        <v>#DIV/0!</v>
      </c>
      <c r="J101" s="74"/>
    </row>
    <row r="102" spans="1:11" ht="26.25" x14ac:dyDescent="0.25">
      <c r="A102" s="198"/>
      <c r="B102" s="85" t="s">
        <v>96</v>
      </c>
      <c r="C102" s="86">
        <f>C97*100000/C7</f>
        <v>1111.1111111111111</v>
      </c>
      <c r="D102" s="86">
        <f>D97*100000/D7</f>
        <v>5630.2521008403364</v>
      </c>
      <c r="E102" s="86">
        <f>E97*100000/E7</f>
        <v>3350.0837520938026</v>
      </c>
      <c r="F102" s="86">
        <f>F97*100000/F7</f>
        <v>2946.127946127946</v>
      </c>
      <c r="G102" s="15">
        <f t="shared" si="15"/>
        <v>87.941919191919183</v>
      </c>
      <c r="H102" s="16">
        <f t="shared" si="13"/>
        <v>52.326750087944106</v>
      </c>
      <c r="I102" s="50">
        <f t="shared" si="14"/>
        <v>265.15151515151513</v>
      </c>
      <c r="J102" s="74"/>
    </row>
    <row r="103" spans="1:11" ht="15.75" thickBot="1" x14ac:dyDescent="0.3">
      <c r="A103" s="199"/>
      <c r="B103" s="20" t="s">
        <v>97</v>
      </c>
      <c r="C103" s="21">
        <v>0</v>
      </c>
      <c r="D103" s="87">
        <v>1</v>
      </c>
      <c r="E103" s="87">
        <v>0</v>
      </c>
      <c r="F103" s="87">
        <v>1</v>
      </c>
      <c r="G103" s="23" t="e">
        <f t="shared" si="15"/>
        <v>#DIV/0!</v>
      </c>
      <c r="H103" s="24">
        <f t="shared" si="13"/>
        <v>100</v>
      </c>
      <c r="I103" s="41" t="e">
        <f t="shared" si="14"/>
        <v>#DIV/0!</v>
      </c>
      <c r="J103" s="74"/>
    </row>
    <row r="104" spans="1:11" ht="27" thickBot="1" x14ac:dyDescent="0.3">
      <c r="A104" s="88">
        <v>16</v>
      </c>
      <c r="B104" s="89" t="s">
        <v>98</v>
      </c>
      <c r="C104" s="90">
        <v>311.74</v>
      </c>
      <c r="D104" s="90">
        <v>1174.3</v>
      </c>
      <c r="E104" s="90">
        <v>1056.43</v>
      </c>
      <c r="F104" s="90">
        <v>1185.8900000000001</v>
      </c>
      <c r="G104" s="91">
        <f t="shared" si="15"/>
        <v>112.25447970996657</v>
      </c>
      <c r="H104" s="92">
        <f t="shared" si="13"/>
        <v>100.98697096142384</v>
      </c>
      <c r="I104" s="93">
        <f t="shared" si="14"/>
        <v>380.40995701546166</v>
      </c>
      <c r="J104" s="74"/>
    </row>
    <row r="105" spans="1:11" ht="26.25" x14ac:dyDescent="0.25">
      <c r="A105" s="197">
        <v>17</v>
      </c>
      <c r="B105" s="42" t="s">
        <v>99</v>
      </c>
      <c r="C105" s="6">
        <v>1090.4000000000001</v>
      </c>
      <c r="D105" s="6">
        <v>1847.2</v>
      </c>
      <c r="E105" s="6">
        <v>2255</v>
      </c>
      <c r="F105" s="6">
        <v>2017.9</v>
      </c>
      <c r="G105" s="9">
        <f t="shared" si="15"/>
        <v>89.485587583148558</v>
      </c>
      <c r="H105" s="10">
        <f t="shared" si="13"/>
        <v>109.24101342572543</v>
      </c>
      <c r="I105" s="43">
        <f t="shared" si="14"/>
        <v>185.06052824651505</v>
      </c>
      <c r="J105" s="74"/>
    </row>
    <row r="106" spans="1:11" ht="39" x14ac:dyDescent="0.25">
      <c r="A106" s="198"/>
      <c r="B106" s="52" t="s">
        <v>100</v>
      </c>
      <c r="C106" s="13">
        <v>0</v>
      </c>
      <c r="D106" s="13">
        <v>0</v>
      </c>
      <c r="E106" s="13">
        <v>0</v>
      </c>
      <c r="F106" s="13">
        <v>0</v>
      </c>
      <c r="G106" s="15" t="e">
        <f t="shared" si="15"/>
        <v>#DIV/0!</v>
      </c>
      <c r="H106" s="16" t="e">
        <f t="shared" si="13"/>
        <v>#DIV/0!</v>
      </c>
      <c r="I106" s="50" t="e">
        <f t="shared" si="14"/>
        <v>#DIV/0!</v>
      </c>
      <c r="J106" s="74"/>
    </row>
    <row r="107" spans="1:11" ht="39.75" thickBot="1" x14ac:dyDescent="0.3">
      <c r="A107" s="199"/>
      <c r="B107" s="44" t="s">
        <v>101</v>
      </c>
      <c r="C107" s="33">
        <f>C106/C105</f>
        <v>0</v>
      </c>
      <c r="D107" s="33">
        <f>D106/D105</f>
        <v>0</v>
      </c>
      <c r="E107" s="33">
        <f>E106/E105</f>
        <v>0</v>
      </c>
      <c r="F107" s="33">
        <f>F106/F105</f>
        <v>0</v>
      </c>
      <c r="G107" s="23" t="e">
        <f t="shared" si="15"/>
        <v>#DIV/0!</v>
      </c>
      <c r="H107" s="24" t="e">
        <f t="shared" si="13"/>
        <v>#DIV/0!</v>
      </c>
      <c r="I107" s="41" t="e">
        <f t="shared" si="14"/>
        <v>#DIV/0!</v>
      </c>
      <c r="J107" s="74"/>
    </row>
    <row r="108" spans="1:11" ht="39" x14ac:dyDescent="0.25">
      <c r="A108" s="197">
        <v>18</v>
      </c>
      <c r="B108" s="42" t="s">
        <v>102</v>
      </c>
      <c r="C108" s="6">
        <v>970</v>
      </c>
      <c r="D108" s="6">
        <v>1190</v>
      </c>
      <c r="E108" s="131">
        <v>1194</v>
      </c>
      <c r="F108" s="155">
        <v>748</v>
      </c>
      <c r="G108" s="9">
        <f t="shared" si="15"/>
        <v>62.646566164154102</v>
      </c>
      <c r="H108" s="10">
        <f t="shared" si="13"/>
        <v>62.857142857142854</v>
      </c>
      <c r="I108" s="43">
        <f t="shared" si="14"/>
        <v>77.11340206185568</v>
      </c>
      <c r="J108" s="74">
        <v>63</v>
      </c>
      <c r="K108" s="134"/>
    </row>
    <row r="109" spans="1:11" ht="52.5" thickBot="1" x14ac:dyDescent="0.3">
      <c r="A109" s="199"/>
      <c r="B109" s="44" t="s">
        <v>103</v>
      </c>
      <c r="C109" s="94">
        <f>C108/C7</f>
        <v>0.67361111111111116</v>
      </c>
      <c r="D109" s="94">
        <f>D108/D7</f>
        <v>1</v>
      </c>
      <c r="E109" s="94">
        <f>E108/E7</f>
        <v>1</v>
      </c>
      <c r="F109" s="95">
        <f>F108/F7</f>
        <v>0.62962962962962965</v>
      </c>
      <c r="G109" s="23">
        <f t="shared" si="15"/>
        <v>62.962962962962962</v>
      </c>
      <c r="H109" s="24">
        <f t="shared" si="13"/>
        <v>62.962962962962962</v>
      </c>
      <c r="I109" s="41">
        <f t="shared" si="14"/>
        <v>93.470790378006868</v>
      </c>
      <c r="J109" s="74"/>
    </row>
    <row r="110" spans="1:11" ht="39" x14ac:dyDescent="0.25">
      <c r="A110" s="197">
        <v>19</v>
      </c>
      <c r="B110" s="42" t="s">
        <v>104</v>
      </c>
      <c r="C110" s="6">
        <v>31.2</v>
      </c>
      <c r="D110" s="6">
        <v>31.2</v>
      </c>
      <c r="E110" s="6">
        <v>31.2</v>
      </c>
      <c r="F110" s="6">
        <v>31.2</v>
      </c>
      <c r="G110" s="9">
        <f t="shared" si="15"/>
        <v>100</v>
      </c>
      <c r="H110" s="10">
        <f t="shared" si="13"/>
        <v>100</v>
      </c>
      <c r="I110" s="43">
        <f t="shared" si="14"/>
        <v>100</v>
      </c>
      <c r="J110" s="74"/>
    </row>
    <row r="111" spans="1:11" ht="51.75" x14ac:dyDescent="0.25">
      <c r="A111" s="198"/>
      <c r="B111" s="52" t="s">
        <v>105</v>
      </c>
      <c r="C111" s="13">
        <v>27.8</v>
      </c>
      <c r="D111" s="13">
        <v>15.6</v>
      </c>
      <c r="E111" s="13">
        <v>15.6</v>
      </c>
      <c r="F111" s="13">
        <v>15.6</v>
      </c>
      <c r="G111" s="15">
        <f t="shared" si="15"/>
        <v>100</v>
      </c>
      <c r="H111" s="16">
        <f t="shared" si="13"/>
        <v>100</v>
      </c>
      <c r="I111" s="50">
        <f t="shared" si="14"/>
        <v>56.115107913669057</v>
      </c>
      <c r="J111" s="74"/>
    </row>
    <row r="112" spans="1:11" ht="78" thickBot="1" x14ac:dyDescent="0.3">
      <c r="A112" s="199"/>
      <c r="B112" s="44" t="s">
        <v>106</v>
      </c>
      <c r="C112" s="94">
        <f>C111/C110</f>
        <v>0.89102564102564108</v>
      </c>
      <c r="D112" s="94">
        <f>D111/D110</f>
        <v>0.5</v>
      </c>
      <c r="E112" s="94">
        <f>E111/E110</f>
        <v>0.5</v>
      </c>
      <c r="F112" s="94">
        <f>F111/F110</f>
        <v>0.5</v>
      </c>
      <c r="G112" s="23">
        <f t="shared" si="15"/>
        <v>100</v>
      </c>
      <c r="H112" s="24">
        <f t="shared" si="13"/>
        <v>100</v>
      </c>
      <c r="I112" s="41">
        <f t="shared" si="14"/>
        <v>56.115107913669057</v>
      </c>
      <c r="J112" s="74"/>
    </row>
    <row r="113" spans="1:10" x14ac:dyDescent="0.25">
      <c r="A113" s="197">
        <v>20</v>
      </c>
      <c r="B113" s="42" t="s">
        <v>107</v>
      </c>
      <c r="C113" s="6">
        <v>41298</v>
      </c>
      <c r="D113" s="6">
        <v>41298</v>
      </c>
      <c r="E113" s="6">
        <v>41298</v>
      </c>
      <c r="F113" s="6">
        <v>41298</v>
      </c>
      <c r="G113" s="9">
        <f t="shared" si="15"/>
        <v>100</v>
      </c>
      <c r="H113" s="10">
        <f t="shared" si="13"/>
        <v>100</v>
      </c>
      <c r="I113" s="43">
        <f t="shared" si="14"/>
        <v>100</v>
      </c>
      <c r="J113" s="74"/>
    </row>
    <row r="114" spans="1:10" ht="39" x14ac:dyDescent="0.25">
      <c r="A114" s="198"/>
      <c r="B114" s="52" t="s">
        <v>108</v>
      </c>
      <c r="C114" s="13">
        <v>12458</v>
      </c>
      <c r="D114" s="13">
        <v>12458</v>
      </c>
      <c r="E114" s="13">
        <v>12458</v>
      </c>
      <c r="F114" s="13">
        <v>12458</v>
      </c>
      <c r="G114" s="15">
        <f t="shared" si="15"/>
        <v>100</v>
      </c>
      <c r="H114" s="16">
        <f t="shared" si="13"/>
        <v>100</v>
      </c>
      <c r="I114" s="50">
        <f t="shared" si="14"/>
        <v>100</v>
      </c>
      <c r="J114" s="74"/>
    </row>
    <row r="115" spans="1:10" ht="52.5" thickBot="1" x14ac:dyDescent="0.3">
      <c r="A115" s="199"/>
      <c r="B115" s="44" t="s">
        <v>109</v>
      </c>
      <c r="C115" s="94">
        <f>C114/C113</f>
        <v>0.30166109738970409</v>
      </c>
      <c r="D115" s="94">
        <f>D114/D113</f>
        <v>0.30166109738970409</v>
      </c>
      <c r="E115" s="94">
        <f>E114/E113</f>
        <v>0.30166109738970409</v>
      </c>
      <c r="F115" s="94">
        <f>F114/F113</f>
        <v>0.30166109738970409</v>
      </c>
      <c r="G115" s="23">
        <f t="shared" si="15"/>
        <v>100</v>
      </c>
      <c r="H115" s="24">
        <f t="shared" si="13"/>
        <v>100</v>
      </c>
      <c r="I115" s="41">
        <f t="shared" si="14"/>
        <v>100</v>
      </c>
      <c r="J115" s="74"/>
    </row>
    <row r="116" spans="1:10" ht="39" x14ac:dyDescent="0.25">
      <c r="A116" s="197">
        <v>21</v>
      </c>
      <c r="B116" s="42" t="s">
        <v>110</v>
      </c>
      <c r="C116" s="6">
        <v>59</v>
      </c>
      <c r="D116" s="106">
        <v>38</v>
      </c>
      <c r="E116" s="6">
        <v>46</v>
      </c>
      <c r="F116" s="6">
        <v>46</v>
      </c>
      <c r="G116" s="9">
        <f t="shared" si="15"/>
        <v>100</v>
      </c>
      <c r="H116" s="10">
        <f t="shared" si="13"/>
        <v>121.05263157894737</v>
      </c>
      <c r="I116" s="43">
        <f t="shared" si="14"/>
        <v>77.966101694915253</v>
      </c>
      <c r="J116" s="74"/>
    </row>
    <row r="117" spans="1:10" x14ac:dyDescent="0.25">
      <c r="A117" s="198"/>
      <c r="B117" s="52" t="s">
        <v>111</v>
      </c>
      <c r="C117" s="13">
        <v>36</v>
      </c>
      <c r="D117" s="13">
        <v>38</v>
      </c>
      <c r="E117" s="13">
        <v>46</v>
      </c>
      <c r="F117" s="13">
        <v>46</v>
      </c>
      <c r="G117" s="15">
        <f t="shared" si="15"/>
        <v>100</v>
      </c>
      <c r="H117" s="16">
        <f t="shared" si="13"/>
        <v>121.05263157894737</v>
      </c>
      <c r="I117" s="50">
        <f t="shared" si="14"/>
        <v>127.77777777777777</v>
      </c>
      <c r="J117" s="74"/>
    </row>
    <row r="118" spans="1:10" ht="27" thickBot="1" x14ac:dyDescent="0.3">
      <c r="A118" s="199"/>
      <c r="B118" s="44" t="s">
        <v>112</v>
      </c>
      <c r="C118" s="94">
        <f>C117/C116</f>
        <v>0.61016949152542377</v>
      </c>
      <c r="D118" s="94">
        <f>D117/D116</f>
        <v>1</v>
      </c>
      <c r="E118" s="94">
        <f>E117/E116</f>
        <v>1</v>
      </c>
      <c r="F118" s="94">
        <f>F117/F116</f>
        <v>1</v>
      </c>
      <c r="G118" s="23">
        <f t="shared" si="15"/>
        <v>100</v>
      </c>
      <c r="H118" s="24">
        <f t="shared" si="13"/>
        <v>100</v>
      </c>
      <c r="I118" s="41">
        <f t="shared" si="14"/>
        <v>163.88888888888889</v>
      </c>
      <c r="J118" s="74"/>
    </row>
    <row r="119" spans="1:10" ht="39" x14ac:dyDescent="0.25">
      <c r="A119" s="197">
        <v>22</v>
      </c>
      <c r="B119" s="42" t="s">
        <v>113</v>
      </c>
      <c r="C119" s="6">
        <v>10376</v>
      </c>
      <c r="D119" s="35">
        <v>13907</v>
      </c>
      <c r="E119" s="6">
        <v>5394</v>
      </c>
      <c r="F119" s="35">
        <v>14997</v>
      </c>
      <c r="G119" s="9">
        <f t="shared" si="15"/>
        <v>278.03114571746386</v>
      </c>
      <c r="H119" s="10">
        <f t="shared" si="13"/>
        <v>107.83777953548572</v>
      </c>
      <c r="I119" s="43">
        <f t="shared" si="14"/>
        <v>144.53546646106398</v>
      </c>
      <c r="J119" s="74"/>
    </row>
    <row r="120" spans="1:10" ht="39" x14ac:dyDescent="0.25">
      <c r="A120" s="198"/>
      <c r="B120" s="52" t="s">
        <v>114</v>
      </c>
      <c r="C120" s="13">
        <v>540</v>
      </c>
      <c r="D120" s="96">
        <v>3168</v>
      </c>
      <c r="E120" s="13">
        <v>1780</v>
      </c>
      <c r="F120" s="96">
        <v>1076</v>
      </c>
      <c r="G120" s="15">
        <f t="shared" si="15"/>
        <v>60.449438202247194</v>
      </c>
      <c r="H120" s="16">
        <f t="shared" si="13"/>
        <v>33.964646464646464</v>
      </c>
      <c r="I120" s="50">
        <f t="shared" si="14"/>
        <v>199.25925925925927</v>
      </c>
      <c r="J120" s="74"/>
    </row>
    <row r="121" spans="1:10" ht="39.75" thickBot="1" x14ac:dyDescent="0.3">
      <c r="A121" s="199"/>
      <c r="B121" s="44" t="s">
        <v>115</v>
      </c>
      <c r="C121" s="94">
        <f>C120/C7</f>
        <v>0.375</v>
      </c>
      <c r="D121" s="94">
        <f>D120/D7</f>
        <v>2.6621848739495797</v>
      </c>
      <c r="E121" s="94">
        <f>E120/E7</f>
        <v>1.4907872696817421</v>
      </c>
      <c r="F121" s="94">
        <f>F120/F7</f>
        <v>0.90572390572390571</v>
      </c>
      <c r="G121" s="23">
        <f t="shared" si="15"/>
        <v>60.754738395187822</v>
      </c>
      <c r="H121" s="24">
        <f t="shared" si="13"/>
        <v>34.021826004149233</v>
      </c>
      <c r="I121" s="41">
        <f t="shared" si="14"/>
        <v>241.5263748597082</v>
      </c>
      <c r="J121" s="74"/>
    </row>
    <row r="122" spans="1:10" ht="39" x14ac:dyDescent="0.25">
      <c r="A122" s="197">
        <v>23</v>
      </c>
      <c r="B122" s="42" t="s">
        <v>116</v>
      </c>
      <c r="C122" s="6">
        <v>211</v>
      </c>
      <c r="D122" s="6">
        <v>379</v>
      </c>
      <c r="E122" s="6">
        <v>380</v>
      </c>
      <c r="F122" s="6">
        <v>380</v>
      </c>
      <c r="G122" s="9">
        <f t="shared" si="15"/>
        <v>100</v>
      </c>
      <c r="H122" s="10">
        <f t="shared" si="13"/>
        <v>100.26385224274405</v>
      </c>
      <c r="I122" s="43">
        <f t="shared" si="14"/>
        <v>180.09478672985782</v>
      </c>
      <c r="J122" s="74"/>
    </row>
    <row r="123" spans="1:10" ht="39.75" thickBot="1" x14ac:dyDescent="0.3">
      <c r="A123" s="199"/>
      <c r="B123" s="44" t="s">
        <v>117</v>
      </c>
      <c r="C123" s="94">
        <f>C122/C7</f>
        <v>0.14652777777777778</v>
      </c>
      <c r="D123" s="94">
        <f>D122/D7</f>
        <v>0.31848739495798317</v>
      </c>
      <c r="E123" s="94">
        <f>E122/E7</f>
        <v>0.31825795644891125</v>
      </c>
      <c r="F123" s="94">
        <f>F122/F7</f>
        <v>0.31986531986531985</v>
      </c>
      <c r="G123" s="23">
        <f t="shared" si="15"/>
        <v>100.50505050505049</v>
      </c>
      <c r="H123" s="24">
        <f t="shared" si="13"/>
        <v>100.43264660678911</v>
      </c>
      <c r="I123" s="41">
        <f t="shared" si="14"/>
        <v>218.29671118770642</v>
      </c>
      <c r="J123" s="74"/>
    </row>
    <row r="124" spans="1:10" x14ac:dyDescent="0.25">
      <c r="A124" s="97"/>
      <c r="B124" s="97"/>
      <c r="C124" s="98"/>
      <c r="D124" s="98"/>
      <c r="E124" s="99"/>
      <c r="F124" s="98"/>
      <c r="G124" s="98"/>
      <c r="H124" s="98"/>
      <c r="I124" s="98"/>
      <c r="J124" s="74"/>
    </row>
    <row r="125" spans="1:10" x14ac:dyDescent="0.25">
      <c r="A125" s="97"/>
      <c r="B125" s="97" t="s">
        <v>157</v>
      </c>
      <c r="C125" s="98"/>
      <c r="D125" s="98"/>
      <c r="E125" s="98"/>
      <c r="F125" s="98"/>
      <c r="G125" s="98"/>
      <c r="H125" s="98"/>
      <c r="I125" s="98"/>
      <c r="J125" s="74"/>
    </row>
    <row r="126" spans="1:10" x14ac:dyDescent="0.25">
      <c r="A126" s="97"/>
      <c r="B126" s="97" t="s">
        <v>119</v>
      </c>
      <c r="C126" s="98"/>
      <c r="D126" s="98"/>
      <c r="E126" s="98"/>
      <c r="F126" s="98"/>
      <c r="G126" s="98"/>
      <c r="H126" s="98"/>
      <c r="I126" s="98"/>
      <c r="J126" s="74"/>
    </row>
    <row r="127" spans="1:10" x14ac:dyDescent="0.25">
      <c r="A127" s="97"/>
      <c r="B127" s="97"/>
      <c r="C127" s="98"/>
      <c r="D127" s="98"/>
      <c r="E127" s="100"/>
      <c r="F127" s="100"/>
      <c r="G127" s="98"/>
      <c r="H127" s="98"/>
      <c r="I127" s="98"/>
      <c r="J127" s="74"/>
    </row>
    <row r="128" spans="1:10" x14ac:dyDescent="0.25">
      <c r="A128" s="97"/>
      <c r="B128" s="97"/>
      <c r="C128" s="98"/>
      <c r="D128" s="98"/>
      <c r="E128" s="98"/>
      <c r="F128" s="98"/>
      <c r="G128" s="98"/>
      <c r="H128" s="98"/>
      <c r="I128" s="98"/>
      <c r="J128" s="74"/>
    </row>
    <row r="129" spans="1:10" x14ac:dyDescent="0.25">
      <c r="A129" s="97"/>
      <c r="B129" s="97"/>
      <c r="C129" s="98"/>
      <c r="D129" s="98"/>
      <c r="E129" s="98"/>
      <c r="F129" s="98"/>
      <c r="G129" s="98"/>
      <c r="H129" s="98"/>
      <c r="I129" s="98"/>
      <c r="J129" s="74"/>
    </row>
    <row r="130" spans="1:10" x14ac:dyDescent="0.25">
      <c r="A130" s="97"/>
      <c r="B130" s="97"/>
      <c r="C130" s="98"/>
      <c r="D130" s="98"/>
      <c r="E130" s="98"/>
      <c r="F130" s="98"/>
      <c r="G130" s="98"/>
      <c r="H130" s="98"/>
      <c r="I130" s="98"/>
      <c r="J130" s="74"/>
    </row>
    <row r="131" spans="1:10" x14ac:dyDescent="0.25">
      <c r="A131" s="97"/>
      <c r="B131" s="97"/>
      <c r="C131" s="98"/>
      <c r="D131" s="98"/>
      <c r="E131" s="98"/>
      <c r="F131" s="98"/>
      <c r="G131" s="98"/>
      <c r="H131" s="98"/>
      <c r="I131" s="98"/>
      <c r="J131" s="74"/>
    </row>
    <row r="132" spans="1:10" x14ac:dyDescent="0.25">
      <c r="A132" s="97"/>
      <c r="B132" s="97"/>
      <c r="C132" s="98"/>
      <c r="D132" s="98"/>
      <c r="E132" s="98"/>
      <c r="F132" s="98"/>
      <c r="G132" s="98"/>
      <c r="H132" s="98"/>
      <c r="I132" s="98"/>
      <c r="J132" s="74"/>
    </row>
    <row r="133" spans="1:10" x14ac:dyDescent="0.25">
      <c r="A133" s="97"/>
      <c r="B133" s="97"/>
      <c r="C133" s="98"/>
      <c r="D133" s="98"/>
      <c r="E133" s="98"/>
      <c r="F133" s="98"/>
      <c r="G133" s="98"/>
      <c r="H133" s="98"/>
      <c r="I133" s="98"/>
      <c r="J133" s="74"/>
    </row>
    <row r="134" spans="1:10" x14ac:dyDescent="0.25">
      <c r="A134" s="97"/>
      <c r="B134" s="97"/>
      <c r="C134" s="98"/>
      <c r="D134" s="98"/>
      <c r="E134" s="98"/>
      <c r="F134" s="98"/>
      <c r="G134" s="98"/>
      <c r="H134" s="98"/>
      <c r="I134" s="98"/>
      <c r="J134" s="74"/>
    </row>
    <row r="135" spans="1:10" x14ac:dyDescent="0.25">
      <c r="A135" s="97"/>
      <c r="B135" s="97"/>
      <c r="C135" s="98"/>
      <c r="D135" s="98"/>
      <c r="E135" s="98"/>
      <c r="F135" s="98"/>
      <c r="G135" s="98"/>
      <c r="H135" s="98"/>
      <c r="I135" s="98"/>
      <c r="J135" s="74"/>
    </row>
    <row r="136" spans="1:10" x14ac:dyDescent="0.25">
      <c r="A136" s="97"/>
      <c r="B136" s="97"/>
      <c r="C136" s="98"/>
      <c r="D136" s="98"/>
      <c r="E136" s="98"/>
      <c r="F136" s="98"/>
      <c r="G136" s="98"/>
      <c r="H136" s="98"/>
      <c r="I136" s="98"/>
      <c r="J136" s="74"/>
    </row>
    <row r="137" spans="1:10" x14ac:dyDescent="0.25">
      <c r="A137" s="97"/>
      <c r="B137" s="97"/>
      <c r="C137" s="98"/>
      <c r="D137" s="98"/>
      <c r="E137" s="98"/>
      <c r="F137" s="98"/>
      <c r="G137" s="98"/>
      <c r="H137" s="98"/>
      <c r="I137" s="98"/>
      <c r="J137" s="74"/>
    </row>
    <row r="138" spans="1:10" x14ac:dyDescent="0.25">
      <c r="A138" s="97"/>
      <c r="B138" s="97"/>
      <c r="C138" s="98"/>
      <c r="D138" s="98"/>
      <c r="E138" s="98"/>
      <c r="F138" s="98"/>
      <c r="G138" s="98"/>
      <c r="H138" s="98"/>
      <c r="I138" s="98"/>
      <c r="J138" s="74"/>
    </row>
    <row r="139" spans="1:10" x14ac:dyDescent="0.25">
      <c r="A139" s="97"/>
      <c r="B139" s="97"/>
      <c r="C139" s="98"/>
      <c r="D139" s="98"/>
      <c r="E139" s="98"/>
      <c r="F139" s="98"/>
      <c r="G139" s="98"/>
      <c r="H139" s="98"/>
      <c r="I139" s="98"/>
      <c r="J139" s="74"/>
    </row>
    <row r="140" spans="1:10" x14ac:dyDescent="0.25">
      <c r="A140" s="97"/>
      <c r="B140" s="97"/>
      <c r="C140" s="98"/>
      <c r="D140" s="98"/>
      <c r="E140" s="98"/>
      <c r="F140" s="98"/>
      <c r="G140" s="98"/>
      <c r="H140" s="98"/>
      <c r="I140" s="98"/>
      <c r="J140" s="74"/>
    </row>
    <row r="141" spans="1:10" x14ac:dyDescent="0.25">
      <c r="A141" s="97"/>
      <c r="B141" s="97"/>
      <c r="C141" s="98"/>
      <c r="D141" s="98"/>
      <c r="E141" s="98"/>
      <c r="F141" s="98"/>
      <c r="G141" s="98"/>
      <c r="H141" s="98"/>
      <c r="I141" s="98"/>
      <c r="J141" s="74"/>
    </row>
    <row r="142" spans="1:10" x14ac:dyDescent="0.25">
      <c r="A142" s="97"/>
      <c r="B142" s="97"/>
      <c r="C142" s="98"/>
      <c r="D142" s="98"/>
      <c r="E142" s="98"/>
      <c r="F142" s="98"/>
      <c r="G142" s="98"/>
      <c r="H142" s="98"/>
      <c r="I142" s="98"/>
      <c r="J142" s="74"/>
    </row>
    <row r="143" spans="1:10" x14ac:dyDescent="0.25">
      <c r="A143" s="97"/>
      <c r="B143" s="97"/>
      <c r="C143" s="98"/>
      <c r="D143" s="98"/>
      <c r="E143" s="98"/>
      <c r="F143" s="98"/>
      <c r="G143" s="98"/>
      <c r="H143" s="98"/>
      <c r="I143" s="98"/>
      <c r="J143" s="74"/>
    </row>
    <row r="144" spans="1:10" x14ac:dyDescent="0.25">
      <c r="A144" s="97"/>
      <c r="B144" s="97"/>
      <c r="C144" s="98"/>
      <c r="D144" s="98"/>
      <c r="E144" s="98"/>
      <c r="F144" s="98"/>
      <c r="G144" s="98"/>
      <c r="H144" s="98"/>
      <c r="I144" s="98"/>
      <c r="J144" s="74"/>
    </row>
    <row r="145" spans="1:10" x14ac:dyDescent="0.25">
      <c r="A145" s="97"/>
      <c r="B145" s="97"/>
      <c r="C145" s="98"/>
      <c r="D145" s="98"/>
      <c r="E145" s="98"/>
      <c r="F145" s="98"/>
      <c r="G145" s="98"/>
      <c r="H145" s="98"/>
      <c r="I145" s="98"/>
      <c r="J145" s="74"/>
    </row>
    <row r="146" spans="1:10" x14ac:dyDescent="0.25">
      <c r="A146" s="97"/>
      <c r="B146" s="97"/>
      <c r="C146" s="98"/>
      <c r="D146" s="98"/>
      <c r="E146" s="98"/>
      <c r="F146" s="98"/>
      <c r="G146" s="98"/>
      <c r="H146" s="98"/>
      <c r="I146" s="98"/>
      <c r="J146" s="74"/>
    </row>
    <row r="147" spans="1:10" x14ac:dyDescent="0.25">
      <c r="A147" s="97"/>
      <c r="B147" s="97"/>
      <c r="C147" s="98"/>
      <c r="D147" s="98"/>
      <c r="E147" s="98"/>
      <c r="F147" s="98"/>
      <c r="G147" s="98"/>
      <c r="H147" s="98"/>
      <c r="I147" s="98"/>
      <c r="J147" s="74"/>
    </row>
    <row r="148" spans="1:10" x14ac:dyDescent="0.25">
      <c r="A148" s="97"/>
      <c r="B148" s="97"/>
      <c r="C148" s="98"/>
      <c r="D148" s="98"/>
      <c r="E148" s="98"/>
      <c r="F148" s="98"/>
      <c r="G148" s="98"/>
      <c r="H148" s="98"/>
      <c r="I148" s="98"/>
      <c r="J148" s="74"/>
    </row>
    <row r="149" spans="1:10" x14ac:dyDescent="0.25">
      <c r="A149" s="97"/>
      <c r="B149" s="97"/>
      <c r="C149" s="98"/>
      <c r="D149" s="98"/>
      <c r="E149" s="98"/>
      <c r="F149" s="98"/>
      <c r="G149" s="98"/>
      <c r="H149" s="98"/>
      <c r="I149" s="98"/>
      <c r="J149" s="74"/>
    </row>
    <row r="150" spans="1:10" x14ac:dyDescent="0.25">
      <c r="A150" s="97"/>
      <c r="B150" s="97"/>
      <c r="C150" s="98"/>
      <c r="D150" s="98"/>
      <c r="E150" s="98"/>
      <c r="F150" s="98"/>
      <c r="G150" s="98"/>
      <c r="H150" s="98"/>
      <c r="I150" s="98"/>
      <c r="J150" s="74"/>
    </row>
    <row r="151" spans="1:10" x14ac:dyDescent="0.25">
      <c r="A151" s="97"/>
      <c r="B151" s="97"/>
      <c r="C151" s="98"/>
      <c r="D151" s="98"/>
      <c r="E151" s="98"/>
      <c r="F151" s="98"/>
      <c r="G151" s="98"/>
      <c r="H151" s="98"/>
      <c r="I151" s="98"/>
      <c r="J151" s="74"/>
    </row>
    <row r="152" spans="1:10" x14ac:dyDescent="0.25">
      <c r="A152" s="97"/>
      <c r="B152" s="97"/>
      <c r="C152" s="98"/>
      <c r="D152" s="98"/>
      <c r="E152" s="98"/>
      <c r="F152" s="98"/>
      <c r="G152" s="98"/>
      <c r="H152" s="98"/>
      <c r="I152" s="98"/>
      <c r="J152" s="74"/>
    </row>
    <row r="153" spans="1:10" x14ac:dyDescent="0.25">
      <c r="A153" s="97"/>
      <c r="B153" s="97"/>
      <c r="C153" s="98"/>
      <c r="D153" s="98"/>
      <c r="E153" s="98"/>
      <c r="F153" s="98"/>
      <c r="G153" s="98"/>
      <c r="H153" s="98"/>
      <c r="I153" s="98"/>
      <c r="J153" s="74"/>
    </row>
    <row r="154" spans="1:10" x14ac:dyDescent="0.25">
      <c r="A154" s="97"/>
      <c r="B154" s="97"/>
      <c r="C154" s="98"/>
      <c r="D154" s="98"/>
      <c r="E154" s="98"/>
      <c r="F154" s="98"/>
      <c r="G154" s="98"/>
      <c r="H154" s="98"/>
      <c r="I154" s="98"/>
      <c r="J154" s="74"/>
    </row>
    <row r="155" spans="1:10" x14ac:dyDescent="0.25">
      <c r="A155" s="97"/>
      <c r="B155" s="97"/>
      <c r="C155" s="98"/>
      <c r="D155" s="98"/>
      <c r="E155" s="98"/>
      <c r="F155" s="98"/>
      <c r="G155" s="98"/>
      <c r="H155" s="98"/>
      <c r="I155" s="98"/>
      <c r="J155" s="74"/>
    </row>
    <row r="156" spans="1:10" x14ac:dyDescent="0.25">
      <c r="A156" s="97"/>
      <c r="B156" s="97"/>
      <c r="C156" s="98"/>
      <c r="D156" s="98"/>
      <c r="E156" s="98"/>
      <c r="F156" s="98"/>
      <c r="G156" s="98"/>
      <c r="H156" s="98"/>
      <c r="I156" s="98"/>
      <c r="J156" s="74"/>
    </row>
    <row r="157" spans="1:10" x14ac:dyDescent="0.25">
      <c r="A157" s="97"/>
      <c r="B157" s="97"/>
      <c r="C157" s="98"/>
      <c r="D157" s="98"/>
      <c r="E157" s="98"/>
      <c r="F157" s="98"/>
      <c r="G157" s="98"/>
      <c r="H157" s="98"/>
      <c r="I157" s="98"/>
      <c r="J157" s="74"/>
    </row>
    <row r="158" spans="1:10" x14ac:dyDescent="0.25">
      <c r="A158" s="97"/>
      <c r="B158" s="97"/>
      <c r="C158" s="98"/>
      <c r="D158" s="98"/>
      <c r="E158" s="98"/>
      <c r="F158" s="98"/>
      <c r="G158" s="98"/>
      <c r="H158" s="98"/>
      <c r="I158" s="98"/>
      <c r="J158" s="74"/>
    </row>
    <row r="159" spans="1:10" x14ac:dyDescent="0.25">
      <c r="A159" s="97"/>
      <c r="B159" s="97"/>
      <c r="C159" s="98"/>
      <c r="D159" s="98"/>
      <c r="E159" s="98"/>
      <c r="F159" s="98"/>
      <c r="G159" s="98"/>
      <c r="H159" s="98"/>
      <c r="I159" s="98"/>
      <c r="J159" s="74"/>
    </row>
    <row r="160" spans="1:10" x14ac:dyDescent="0.25">
      <c r="A160" s="97"/>
      <c r="B160" s="97"/>
      <c r="C160" s="98"/>
      <c r="D160" s="98"/>
      <c r="E160" s="98"/>
      <c r="F160" s="98"/>
      <c r="G160" s="98"/>
      <c r="H160" s="98"/>
      <c r="I160" s="98"/>
      <c r="J160" s="74"/>
    </row>
    <row r="161" spans="1:10" x14ac:dyDescent="0.25">
      <c r="A161" s="97"/>
      <c r="B161" s="97"/>
      <c r="C161" s="98"/>
      <c r="D161" s="98"/>
      <c r="E161" s="98"/>
      <c r="F161" s="98"/>
      <c r="G161" s="98"/>
      <c r="H161" s="98"/>
      <c r="I161" s="98"/>
      <c r="J161" s="74"/>
    </row>
    <row r="162" spans="1:10" x14ac:dyDescent="0.25">
      <c r="A162" s="97"/>
      <c r="B162" s="97"/>
      <c r="C162" s="98"/>
      <c r="D162" s="98"/>
      <c r="E162" s="98"/>
      <c r="F162" s="98"/>
      <c r="G162" s="98"/>
      <c r="H162" s="98"/>
      <c r="I162" s="98"/>
      <c r="J162" s="74"/>
    </row>
    <row r="163" spans="1:10" x14ac:dyDescent="0.25">
      <c r="A163" s="97"/>
      <c r="B163" s="97"/>
      <c r="C163" s="98"/>
      <c r="D163" s="98"/>
      <c r="E163" s="98"/>
      <c r="F163" s="98"/>
      <c r="G163" s="98"/>
      <c r="H163" s="98"/>
      <c r="I163" s="98"/>
      <c r="J163" s="74"/>
    </row>
    <row r="164" spans="1:10" x14ac:dyDescent="0.25">
      <c r="A164" s="97"/>
      <c r="B164" s="97"/>
      <c r="C164" s="98"/>
      <c r="D164" s="98"/>
      <c r="E164" s="98"/>
      <c r="F164" s="98"/>
      <c r="G164" s="98"/>
      <c r="H164" s="98"/>
      <c r="I164" s="98"/>
      <c r="J164" s="74"/>
    </row>
    <row r="165" spans="1:10" x14ac:dyDescent="0.25">
      <c r="A165" s="97"/>
      <c r="B165" s="97"/>
      <c r="C165" s="98"/>
      <c r="D165" s="98"/>
      <c r="E165" s="98"/>
      <c r="F165" s="98"/>
      <c r="G165" s="98"/>
      <c r="H165" s="98"/>
      <c r="I165" s="98"/>
      <c r="J165" s="74"/>
    </row>
    <row r="166" spans="1:10" x14ac:dyDescent="0.25">
      <c r="A166" s="97"/>
      <c r="B166" s="97"/>
      <c r="C166" s="98"/>
      <c r="D166" s="98"/>
      <c r="E166" s="98"/>
      <c r="F166" s="98"/>
      <c r="G166" s="98"/>
      <c r="H166" s="98"/>
      <c r="I166" s="98"/>
      <c r="J166" s="74"/>
    </row>
    <row r="167" spans="1:10" x14ac:dyDescent="0.25">
      <c r="A167" s="97"/>
      <c r="B167" s="97"/>
      <c r="C167" s="98"/>
      <c r="D167" s="98"/>
      <c r="E167" s="98"/>
      <c r="F167" s="98"/>
      <c r="G167" s="98"/>
      <c r="H167" s="98"/>
      <c r="I167" s="98"/>
      <c r="J167" s="74"/>
    </row>
    <row r="168" spans="1:10" x14ac:dyDescent="0.25">
      <c r="A168" s="97"/>
      <c r="B168" s="97"/>
      <c r="C168" s="98"/>
      <c r="D168" s="98"/>
      <c r="E168" s="98"/>
      <c r="F168" s="98"/>
      <c r="G168" s="98"/>
      <c r="H168" s="98"/>
      <c r="I168" s="98"/>
      <c r="J168" s="74"/>
    </row>
    <row r="169" spans="1:10" x14ac:dyDescent="0.25">
      <c r="A169" s="97"/>
      <c r="B169" s="97"/>
      <c r="C169" s="98"/>
      <c r="D169" s="98"/>
      <c r="E169" s="98"/>
      <c r="F169" s="98"/>
      <c r="G169" s="98"/>
      <c r="H169" s="98"/>
      <c r="I169" s="98"/>
      <c r="J169" s="74"/>
    </row>
    <row r="170" spans="1:10" x14ac:dyDescent="0.25">
      <c r="A170" s="97"/>
      <c r="B170" s="97"/>
      <c r="C170" s="98"/>
      <c r="D170" s="98"/>
      <c r="E170" s="98"/>
      <c r="F170" s="98"/>
      <c r="G170" s="98"/>
      <c r="H170" s="98"/>
      <c r="I170" s="98"/>
      <c r="J170" s="74"/>
    </row>
    <row r="171" spans="1:10" x14ac:dyDescent="0.25">
      <c r="A171" s="97"/>
      <c r="B171" s="97"/>
      <c r="C171" s="98"/>
      <c r="D171" s="98"/>
      <c r="E171" s="98"/>
      <c r="F171" s="98"/>
      <c r="G171" s="98"/>
      <c r="H171" s="98"/>
      <c r="I171" s="98"/>
      <c r="J171" s="74"/>
    </row>
    <row r="172" spans="1:10" x14ac:dyDescent="0.25">
      <c r="A172" s="97"/>
      <c r="B172" s="97"/>
      <c r="C172" s="98"/>
      <c r="D172" s="98"/>
      <c r="E172" s="98"/>
      <c r="F172" s="98"/>
      <c r="G172" s="98"/>
      <c r="H172" s="98"/>
      <c r="I172" s="98"/>
      <c r="J172" s="74"/>
    </row>
    <row r="173" spans="1:10" x14ac:dyDescent="0.25">
      <c r="A173" s="97"/>
      <c r="B173" s="97"/>
      <c r="C173" s="98"/>
      <c r="D173" s="98"/>
      <c r="E173" s="98"/>
      <c r="F173" s="98"/>
      <c r="G173" s="98"/>
      <c r="H173" s="98"/>
      <c r="I173" s="98"/>
      <c r="J173" s="74"/>
    </row>
    <row r="174" spans="1:10" x14ac:dyDescent="0.25">
      <c r="A174" s="97"/>
      <c r="B174" s="97"/>
      <c r="C174" s="98"/>
      <c r="D174" s="98"/>
      <c r="E174" s="98"/>
      <c r="F174" s="98"/>
      <c r="G174" s="98"/>
      <c r="H174" s="98"/>
      <c r="I174" s="98"/>
      <c r="J174" s="74"/>
    </row>
    <row r="175" spans="1:10" x14ac:dyDescent="0.25">
      <c r="A175" s="97"/>
      <c r="B175" s="97"/>
      <c r="C175" s="98"/>
      <c r="D175" s="98"/>
      <c r="E175" s="98"/>
      <c r="F175" s="98"/>
      <c r="G175" s="98"/>
      <c r="H175" s="98"/>
      <c r="I175" s="98"/>
      <c r="J175" s="74"/>
    </row>
    <row r="176" spans="1:10" x14ac:dyDescent="0.25">
      <c r="A176" s="97"/>
      <c r="B176" s="97"/>
      <c r="C176" s="98"/>
      <c r="D176" s="98"/>
      <c r="E176" s="98"/>
      <c r="F176" s="98"/>
      <c r="G176" s="98"/>
      <c r="H176" s="98"/>
      <c r="I176" s="98"/>
      <c r="J176" s="74"/>
    </row>
    <row r="177" spans="1:10" x14ac:dyDescent="0.25">
      <c r="A177" s="97"/>
      <c r="B177" s="97"/>
      <c r="C177" s="98"/>
      <c r="D177" s="98"/>
      <c r="E177" s="98"/>
      <c r="F177" s="98"/>
      <c r="G177" s="98"/>
      <c r="H177" s="98"/>
      <c r="I177" s="98"/>
      <c r="J177" s="74"/>
    </row>
    <row r="178" spans="1:10" x14ac:dyDescent="0.25">
      <c r="A178" s="97"/>
      <c r="B178" s="97"/>
      <c r="C178" s="98"/>
      <c r="D178" s="98"/>
      <c r="E178" s="98"/>
      <c r="F178" s="98"/>
      <c r="G178" s="98"/>
      <c r="H178" s="98"/>
      <c r="I178" s="98"/>
      <c r="J178" s="74"/>
    </row>
    <row r="179" spans="1:10" x14ac:dyDescent="0.25">
      <c r="A179" s="97"/>
      <c r="B179" s="97"/>
      <c r="C179" s="98"/>
      <c r="D179" s="98"/>
      <c r="E179" s="98"/>
      <c r="F179" s="98"/>
      <c r="G179" s="98"/>
      <c r="H179" s="98"/>
      <c r="I179" s="98"/>
      <c r="J179" s="74"/>
    </row>
    <row r="180" spans="1:10" x14ac:dyDescent="0.25">
      <c r="A180" s="97"/>
      <c r="B180" s="97"/>
      <c r="C180" s="98"/>
      <c r="D180" s="98"/>
      <c r="E180" s="98"/>
      <c r="F180" s="98"/>
      <c r="G180" s="98"/>
      <c r="H180" s="98"/>
      <c r="I180" s="98"/>
      <c r="J180" s="74"/>
    </row>
    <row r="181" spans="1:10" x14ac:dyDescent="0.25">
      <c r="A181" s="97"/>
      <c r="B181" s="97"/>
      <c r="C181" s="98"/>
      <c r="D181" s="98"/>
      <c r="E181" s="98"/>
      <c r="F181" s="98"/>
      <c r="G181" s="98"/>
      <c r="H181" s="98"/>
      <c r="I181" s="98"/>
      <c r="J181" s="74"/>
    </row>
    <row r="182" spans="1:10" x14ac:dyDescent="0.25">
      <c r="A182" s="97"/>
      <c r="B182" s="97"/>
      <c r="C182" s="98"/>
      <c r="D182" s="98"/>
      <c r="E182" s="98"/>
      <c r="F182" s="98"/>
      <c r="G182" s="98"/>
      <c r="H182" s="98"/>
      <c r="I182" s="98"/>
      <c r="J182" s="74"/>
    </row>
    <row r="183" spans="1:10" x14ac:dyDescent="0.25">
      <c r="A183" s="97"/>
      <c r="B183" s="97"/>
      <c r="C183" s="98"/>
      <c r="D183" s="98"/>
      <c r="E183" s="98"/>
      <c r="F183" s="98"/>
      <c r="G183" s="98"/>
      <c r="H183" s="98"/>
      <c r="I183" s="98"/>
      <c r="J183" s="74"/>
    </row>
    <row r="184" spans="1:10" x14ac:dyDescent="0.25">
      <c r="A184" s="97"/>
      <c r="B184" s="97"/>
      <c r="C184" s="98"/>
      <c r="D184" s="98"/>
      <c r="E184" s="98"/>
      <c r="F184" s="98"/>
      <c r="G184" s="98"/>
      <c r="H184" s="98"/>
      <c r="I184" s="98"/>
      <c r="J184" s="74"/>
    </row>
    <row r="185" spans="1:10" x14ac:dyDescent="0.25">
      <c r="A185" s="97"/>
      <c r="B185" s="97"/>
      <c r="C185" s="98"/>
      <c r="D185" s="98"/>
      <c r="E185" s="98"/>
      <c r="F185" s="98"/>
      <c r="G185" s="98"/>
      <c r="H185" s="98"/>
      <c r="I185" s="98"/>
      <c r="J185" s="74"/>
    </row>
    <row r="186" spans="1:10" x14ac:dyDescent="0.25">
      <c r="A186" s="97"/>
      <c r="B186" s="97"/>
      <c r="C186" s="98"/>
      <c r="D186" s="98"/>
      <c r="E186" s="98"/>
      <c r="F186" s="98"/>
      <c r="G186" s="98"/>
      <c r="H186" s="98"/>
      <c r="I186" s="98"/>
      <c r="J186" s="74"/>
    </row>
    <row r="187" spans="1:10" x14ac:dyDescent="0.25">
      <c r="A187" s="97"/>
      <c r="B187" s="97"/>
      <c r="C187" s="98"/>
      <c r="D187" s="98"/>
      <c r="E187" s="98"/>
      <c r="F187" s="98"/>
      <c r="G187" s="98"/>
      <c r="H187" s="98"/>
      <c r="I187" s="98"/>
      <c r="J187" s="74"/>
    </row>
    <row r="188" spans="1:10" x14ac:dyDescent="0.25">
      <c r="A188" s="97"/>
      <c r="B188" s="97"/>
      <c r="C188" s="98"/>
      <c r="D188" s="98"/>
      <c r="E188" s="98"/>
      <c r="F188" s="98"/>
      <c r="G188" s="98"/>
      <c r="H188" s="98"/>
      <c r="I188" s="98"/>
      <c r="J188" s="74"/>
    </row>
    <row r="189" spans="1:10" x14ac:dyDescent="0.25">
      <c r="A189" s="97"/>
      <c r="B189" s="97"/>
      <c r="C189" s="98"/>
      <c r="D189" s="98"/>
      <c r="E189" s="98"/>
      <c r="F189" s="98"/>
      <c r="G189" s="98"/>
      <c r="H189" s="98"/>
      <c r="I189" s="98"/>
      <c r="J189" s="74"/>
    </row>
    <row r="190" spans="1:10" x14ac:dyDescent="0.25">
      <c r="A190" s="97"/>
      <c r="B190" s="97"/>
      <c r="C190" s="98"/>
      <c r="D190" s="98"/>
      <c r="E190" s="98"/>
      <c r="F190" s="98"/>
      <c r="G190" s="98"/>
      <c r="H190" s="98"/>
      <c r="I190" s="98"/>
      <c r="J190" s="74"/>
    </row>
    <row r="191" spans="1:10" x14ac:dyDescent="0.25">
      <c r="A191" s="97"/>
      <c r="B191" s="97"/>
      <c r="C191" s="98"/>
      <c r="D191" s="98"/>
      <c r="E191" s="98"/>
      <c r="F191" s="98"/>
      <c r="G191" s="98"/>
      <c r="H191" s="98"/>
      <c r="I191" s="98"/>
      <c r="J191" s="74"/>
    </row>
    <row r="192" spans="1:10" x14ac:dyDescent="0.25">
      <c r="A192" s="97"/>
      <c r="B192" s="97"/>
      <c r="C192" s="98"/>
      <c r="D192" s="98"/>
      <c r="E192" s="98"/>
      <c r="F192" s="98"/>
      <c r="G192" s="98"/>
      <c r="H192" s="98"/>
      <c r="I192" s="98"/>
      <c r="J192" s="74"/>
    </row>
    <row r="193" spans="1:10" x14ac:dyDescent="0.25">
      <c r="A193" s="97"/>
      <c r="B193" s="97"/>
      <c r="C193" s="98"/>
      <c r="D193" s="98"/>
      <c r="E193" s="98"/>
      <c r="F193" s="98"/>
      <c r="G193" s="98"/>
      <c r="H193" s="98"/>
      <c r="I193" s="98"/>
      <c r="J193" s="74"/>
    </row>
    <row r="194" spans="1:10" x14ac:dyDescent="0.25">
      <c r="A194" s="97"/>
      <c r="B194" s="97"/>
      <c r="C194" s="98"/>
      <c r="D194" s="98"/>
      <c r="E194" s="98"/>
      <c r="F194" s="98"/>
      <c r="G194" s="98"/>
      <c r="H194" s="98"/>
      <c r="I194" s="98"/>
      <c r="J194" s="74"/>
    </row>
    <row r="195" spans="1:10" x14ac:dyDescent="0.25">
      <c r="A195" s="97"/>
      <c r="B195" s="97"/>
      <c r="C195" s="98"/>
      <c r="D195" s="98"/>
      <c r="E195" s="98"/>
      <c r="F195" s="98"/>
      <c r="G195" s="98"/>
      <c r="H195" s="98"/>
      <c r="I195" s="98"/>
      <c r="J195" s="74"/>
    </row>
    <row r="196" spans="1:10" x14ac:dyDescent="0.25">
      <c r="A196" s="97"/>
      <c r="B196" s="97"/>
      <c r="C196" s="98"/>
      <c r="D196" s="98"/>
      <c r="E196" s="98"/>
      <c r="F196" s="98"/>
      <c r="G196" s="98"/>
      <c r="H196" s="98"/>
      <c r="I196" s="98"/>
      <c r="J196" s="74"/>
    </row>
    <row r="197" spans="1:10" x14ac:dyDescent="0.25">
      <c r="A197" s="97"/>
      <c r="B197" s="97"/>
      <c r="C197" s="98"/>
      <c r="D197" s="98"/>
      <c r="E197" s="98"/>
      <c r="F197" s="98"/>
      <c r="G197" s="98"/>
      <c r="H197" s="98"/>
      <c r="I197" s="98"/>
      <c r="J197" s="74"/>
    </row>
    <row r="198" spans="1:10" x14ac:dyDescent="0.25">
      <c r="A198" s="97"/>
      <c r="B198" s="97"/>
      <c r="C198" s="98"/>
      <c r="D198" s="98"/>
      <c r="E198" s="98"/>
      <c r="F198" s="98"/>
      <c r="G198" s="98"/>
      <c r="H198" s="98"/>
      <c r="I198" s="98"/>
      <c r="J198" s="74"/>
    </row>
    <row r="199" spans="1:10" x14ac:dyDescent="0.25">
      <c r="A199" s="97"/>
      <c r="B199" s="97"/>
      <c r="C199" s="98"/>
      <c r="D199" s="98"/>
      <c r="E199" s="98"/>
      <c r="F199" s="98"/>
      <c r="G199" s="98"/>
      <c r="H199" s="98"/>
      <c r="I199" s="98"/>
      <c r="J199" s="74"/>
    </row>
    <row r="200" spans="1:10" x14ac:dyDescent="0.25">
      <c r="A200" s="97"/>
      <c r="B200" s="97"/>
      <c r="C200" s="98"/>
      <c r="D200" s="98"/>
      <c r="E200" s="98"/>
      <c r="F200" s="98"/>
      <c r="G200" s="98"/>
      <c r="H200" s="98"/>
      <c r="I200" s="98"/>
      <c r="J200" s="74"/>
    </row>
    <row r="201" spans="1:10" x14ac:dyDescent="0.25">
      <c r="A201" s="97"/>
      <c r="B201" s="97"/>
      <c r="C201" s="98"/>
      <c r="D201" s="98"/>
      <c r="E201" s="98"/>
      <c r="F201" s="98"/>
      <c r="G201" s="98"/>
      <c r="H201" s="98"/>
      <c r="I201" s="98"/>
      <c r="J201" s="74"/>
    </row>
    <row r="202" spans="1:10" x14ac:dyDescent="0.25">
      <c r="A202" s="97"/>
      <c r="B202" s="97"/>
      <c r="C202" s="98"/>
      <c r="D202" s="98"/>
      <c r="E202" s="98"/>
      <c r="F202" s="98"/>
      <c r="G202" s="98"/>
      <c r="H202" s="98"/>
      <c r="I202" s="98"/>
      <c r="J202" s="74"/>
    </row>
    <row r="203" spans="1:10" x14ac:dyDescent="0.25">
      <c r="A203" s="97"/>
      <c r="B203" s="97"/>
      <c r="C203" s="98"/>
      <c r="D203" s="98"/>
      <c r="E203" s="98"/>
      <c r="F203" s="98"/>
      <c r="G203" s="98"/>
      <c r="H203" s="98"/>
      <c r="I203" s="98"/>
      <c r="J203" s="74"/>
    </row>
    <row r="204" spans="1:10" x14ac:dyDescent="0.25">
      <c r="A204" s="97"/>
      <c r="B204" s="97"/>
      <c r="C204" s="98"/>
      <c r="D204" s="98"/>
      <c r="E204" s="98"/>
      <c r="F204" s="98"/>
      <c r="G204" s="98"/>
      <c r="H204" s="98"/>
      <c r="I204" s="98"/>
      <c r="J204" s="74"/>
    </row>
    <row r="205" spans="1:10" x14ac:dyDescent="0.25">
      <c r="A205" s="97"/>
      <c r="B205" s="97"/>
      <c r="C205" s="98"/>
      <c r="D205" s="98"/>
      <c r="E205" s="98"/>
      <c r="F205" s="98"/>
      <c r="G205" s="98"/>
      <c r="H205" s="98"/>
      <c r="I205" s="98"/>
      <c r="J205" s="74"/>
    </row>
    <row r="206" spans="1:10" x14ac:dyDescent="0.25">
      <c r="A206" s="97"/>
      <c r="B206" s="97"/>
      <c r="C206" s="98"/>
      <c r="D206" s="98"/>
      <c r="E206" s="98"/>
      <c r="F206" s="98"/>
      <c r="G206" s="98"/>
      <c r="H206" s="98"/>
      <c r="I206" s="98"/>
      <c r="J206" s="74"/>
    </row>
    <row r="207" spans="1:10" x14ac:dyDescent="0.25">
      <c r="A207" s="97"/>
      <c r="B207" s="97"/>
      <c r="C207" s="98"/>
      <c r="D207" s="98"/>
      <c r="E207" s="98"/>
      <c r="F207" s="98"/>
      <c r="G207" s="98"/>
      <c r="H207" s="98"/>
      <c r="I207" s="98"/>
      <c r="J207" s="74"/>
    </row>
    <row r="208" spans="1:10" x14ac:dyDescent="0.25">
      <c r="A208" s="97"/>
      <c r="B208" s="97"/>
      <c r="C208" s="98"/>
      <c r="D208" s="98"/>
      <c r="E208" s="98"/>
      <c r="F208" s="98"/>
      <c r="G208" s="98"/>
      <c r="H208" s="98"/>
      <c r="I208" s="98"/>
      <c r="J208" s="74"/>
    </row>
    <row r="209" spans="1:10" x14ac:dyDescent="0.25">
      <c r="A209" s="97"/>
      <c r="B209" s="97"/>
      <c r="C209" s="98"/>
      <c r="D209" s="98"/>
      <c r="E209" s="98"/>
      <c r="F209" s="98"/>
      <c r="G209" s="98"/>
      <c r="H209" s="98"/>
      <c r="I209" s="98"/>
      <c r="J209" s="74"/>
    </row>
    <row r="210" spans="1:10" x14ac:dyDescent="0.25">
      <c r="A210" s="97"/>
      <c r="B210" s="97"/>
      <c r="C210" s="98"/>
      <c r="D210" s="98"/>
      <c r="E210" s="98"/>
      <c r="F210" s="98"/>
      <c r="G210" s="98"/>
      <c r="H210" s="98"/>
      <c r="I210" s="98"/>
      <c r="J210" s="74"/>
    </row>
    <row r="211" spans="1:10" x14ac:dyDescent="0.25">
      <c r="A211" s="97"/>
      <c r="B211" s="97"/>
      <c r="C211" s="98"/>
      <c r="D211" s="98"/>
      <c r="E211" s="98"/>
      <c r="F211" s="98"/>
      <c r="G211" s="98"/>
      <c r="H211" s="98"/>
      <c r="I211" s="98"/>
      <c r="J211" s="74"/>
    </row>
    <row r="212" spans="1:10" x14ac:dyDescent="0.25">
      <c r="A212" s="97"/>
      <c r="B212" s="97"/>
      <c r="C212" s="98"/>
      <c r="D212" s="98"/>
      <c r="E212" s="98"/>
      <c r="F212" s="98"/>
      <c r="G212" s="98"/>
      <c r="H212" s="98"/>
      <c r="I212" s="98"/>
      <c r="J212" s="74"/>
    </row>
    <row r="213" spans="1:10" x14ac:dyDescent="0.25">
      <c r="A213" s="97"/>
      <c r="B213" s="97"/>
      <c r="C213" s="98"/>
      <c r="D213" s="98"/>
      <c r="E213" s="98"/>
      <c r="F213" s="98"/>
      <c r="G213" s="98"/>
      <c r="H213" s="98"/>
      <c r="I213" s="98"/>
      <c r="J213" s="74"/>
    </row>
    <row r="214" spans="1:10" x14ac:dyDescent="0.25">
      <c r="A214" s="97"/>
      <c r="B214" s="97"/>
      <c r="C214" s="98"/>
      <c r="D214" s="98"/>
      <c r="E214" s="98"/>
      <c r="F214" s="98"/>
      <c r="G214" s="98"/>
      <c r="H214" s="98"/>
      <c r="I214" s="98"/>
      <c r="J214" s="74"/>
    </row>
    <row r="215" spans="1:10" x14ac:dyDescent="0.25">
      <c r="A215" s="97"/>
      <c r="B215" s="97"/>
      <c r="C215" s="98"/>
      <c r="D215" s="98"/>
      <c r="E215" s="98"/>
      <c r="F215" s="98"/>
      <c r="G215" s="98"/>
      <c r="H215" s="98"/>
      <c r="I215" s="98"/>
      <c r="J215" s="74"/>
    </row>
    <row r="216" spans="1:10" x14ac:dyDescent="0.25">
      <c r="A216" s="97"/>
      <c r="B216" s="97"/>
      <c r="C216" s="98"/>
      <c r="D216" s="98"/>
      <c r="E216" s="98"/>
      <c r="F216" s="98"/>
      <c r="G216" s="98"/>
      <c r="H216" s="98"/>
      <c r="I216" s="98"/>
      <c r="J216" s="74"/>
    </row>
    <row r="217" spans="1:10" x14ac:dyDescent="0.25">
      <c r="A217" s="97"/>
      <c r="B217" s="97"/>
      <c r="C217" s="98"/>
      <c r="D217" s="98"/>
      <c r="E217" s="98"/>
      <c r="F217" s="98"/>
      <c r="G217" s="98"/>
      <c r="H217" s="98"/>
      <c r="I217" s="98"/>
      <c r="J217" s="74"/>
    </row>
    <row r="218" spans="1:10" x14ac:dyDescent="0.25">
      <c r="A218" s="97"/>
      <c r="B218" s="97"/>
      <c r="C218" s="98"/>
      <c r="D218" s="98"/>
      <c r="E218" s="98"/>
      <c r="F218" s="98"/>
      <c r="G218" s="98"/>
      <c r="H218" s="98"/>
      <c r="I218" s="98"/>
      <c r="J218" s="74"/>
    </row>
    <row r="219" spans="1:10" x14ac:dyDescent="0.25">
      <c r="A219" s="97"/>
      <c r="B219" s="97"/>
      <c r="C219" s="98"/>
      <c r="D219" s="98"/>
      <c r="E219" s="98"/>
      <c r="F219" s="98"/>
      <c r="G219" s="98"/>
      <c r="H219" s="98"/>
      <c r="I219" s="98"/>
      <c r="J219" s="74"/>
    </row>
    <row r="220" spans="1:10" x14ac:dyDescent="0.25">
      <c r="A220" s="97"/>
      <c r="B220" s="97"/>
      <c r="C220" s="98"/>
      <c r="D220" s="98"/>
      <c r="E220" s="98"/>
      <c r="F220" s="98"/>
      <c r="G220" s="98"/>
      <c r="H220" s="98"/>
      <c r="I220" s="98"/>
      <c r="J220" s="74"/>
    </row>
    <row r="221" spans="1:10" x14ac:dyDescent="0.25">
      <c r="A221" s="97"/>
      <c r="B221" s="97"/>
      <c r="C221" s="98"/>
      <c r="D221" s="98"/>
      <c r="E221" s="98"/>
      <c r="F221" s="98"/>
      <c r="G221" s="98"/>
      <c r="H221" s="98"/>
      <c r="I221" s="98"/>
      <c r="J221" s="74"/>
    </row>
    <row r="222" spans="1:10" x14ac:dyDescent="0.25">
      <c r="A222" s="97"/>
      <c r="B222" s="97"/>
      <c r="C222" s="98"/>
      <c r="D222" s="98"/>
      <c r="E222" s="98"/>
      <c r="F222" s="98"/>
      <c r="G222" s="98"/>
      <c r="H222" s="98"/>
      <c r="I222" s="98"/>
      <c r="J222" s="74"/>
    </row>
    <row r="223" spans="1:10" x14ac:dyDescent="0.25">
      <c r="A223" s="97"/>
      <c r="B223" s="97"/>
      <c r="C223" s="98"/>
      <c r="D223" s="98"/>
      <c r="E223" s="98"/>
      <c r="F223" s="98"/>
      <c r="G223" s="98"/>
      <c r="H223" s="98"/>
      <c r="I223" s="98"/>
      <c r="J223" s="74"/>
    </row>
    <row r="224" spans="1:10" x14ac:dyDescent="0.25">
      <c r="A224" s="97"/>
      <c r="B224" s="97"/>
      <c r="C224" s="98"/>
      <c r="D224" s="98"/>
      <c r="E224" s="98"/>
      <c r="F224" s="98"/>
      <c r="G224" s="98"/>
      <c r="H224" s="98"/>
      <c r="I224" s="98"/>
      <c r="J224" s="74"/>
    </row>
    <row r="225" spans="1:10" x14ac:dyDescent="0.25">
      <c r="A225" s="97"/>
      <c r="B225" s="97"/>
      <c r="C225" s="98"/>
      <c r="D225" s="98"/>
      <c r="E225" s="98"/>
      <c r="F225" s="98"/>
      <c r="G225" s="98"/>
      <c r="H225" s="98"/>
      <c r="I225" s="98"/>
      <c r="J225" s="74"/>
    </row>
    <row r="226" spans="1:10" x14ac:dyDescent="0.25">
      <c r="A226" s="97"/>
      <c r="B226" s="97"/>
      <c r="C226" s="98"/>
      <c r="D226" s="98"/>
      <c r="E226" s="98"/>
      <c r="F226" s="98"/>
      <c r="G226" s="98"/>
      <c r="H226" s="98"/>
      <c r="I226" s="98"/>
      <c r="J226" s="74"/>
    </row>
    <row r="227" spans="1:10" x14ac:dyDescent="0.25">
      <c r="A227" s="97"/>
      <c r="B227" s="97"/>
      <c r="C227" s="98"/>
      <c r="D227" s="98"/>
      <c r="E227" s="98"/>
      <c r="F227" s="98"/>
      <c r="G227" s="98"/>
      <c r="H227" s="98"/>
      <c r="I227" s="98"/>
      <c r="J227" s="74"/>
    </row>
    <row r="228" spans="1:10" x14ac:dyDescent="0.25">
      <c r="A228" s="97"/>
      <c r="B228" s="97"/>
      <c r="C228" s="98"/>
      <c r="D228" s="98"/>
      <c r="E228" s="98"/>
      <c r="F228" s="98"/>
      <c r="G228" s="98"/>
      <c r="H228" s="98"/>
      <c r="I228" s="98"/>
      <c r="J228" s="74"/>
    </row>
    <row r="229" spans="1:10" x14ac:dyDescent="0.25">
      <c r="A229" s="97"/>
      <c r="B229" s="97"/>
      <c r="C229" s="98"/>
      <c r="D229" s="98"/>
      <c r="E229" s="98"/>
      <c r="F229" s="98"/>
      <c r="G229" s="98"/>
      <c r="H229" s="98"/>
      <c r="I229" s="98"/>
      <c r="J229" s="74"/>
    </row>
    <row r="230" spans="1:10" x14ac:dyDescent="0.25">
      <c r="A230" s="97"/>
      <c r="B230" s="97"/>
      <c r="C230" s="98"/>
      <c r="D230" s="98"/>
      <c r="E230" s="98"/>
      <c r="F230" s="98"/>
      <c r="G230" s="98"/>
      <c r="H230" s="98"/>
      <c r="I230" s="98"/>
      <c r="J230" s="74"/>
    </row>
    <row r="231" spans="1:10" x14ac:dyDescent="0.25">
      <c r="A231" s="97"/>
      <c r="B231" s="97"/>
      <c r="C231" s="98"/>
      <c r="D231" s="98"/>
      <c r="E231" s="98"/>
      <c r="F231" s="98"/>
      <c r="G231" s="98"/>
      <c r="H231" s="98"/>
      <c r="I231" s="98"/>
      <c r="J231" s="74"/>
    </row>
    <row r="232" spans="1:10" x14ac:dyDescent="0.25">
      <c r="A232" s="97"/>
      <c r="B232" s="97"/>
      <c r="C232" s="98"/>
      <c r="D232" s="98"/>
      <c r="E232" s="98"/>
      <c r="F232" s="98"/>
      <c r="G232" s="98"/>
      <c r="H232" s="98"/>
      <c r="I232" s="98"/>
      <c r="J232" s="74"/>
    </row>
    <row r="233" spans="1:10" x14ac:dyDescent="0.25">
      <c r="A233" s="97"/>
      <c r="B233" s="97"/>
      <c r="C233" s="98"/>
      <c r="D233" s="98"/>
      <c r="E233" s="98"/>
      <c r="F233" s="98"/>
      <c r="G233" s="98"/>
      <c r="H233" s="98"/>
      <c r="I233" s="98"/>
      <c r="J233" s="74"/>
    </row>
    <row r="234" spans="1:10" x14ac:dyDescent="0.25">
      <c r="A234" s="97"/>
      <c r="B234" s="97"/>
      <c r="C234" s="98"/>
      <c r="D234" s="98"/>
      <c r="E234" s="98"/>
      <c r="F234" s="98"/>
      <c r="G234" s="98"/>
      <c r="H234" s="98"/>
      <c r="I234" s="98"/>
      <c r="J234" s="74"/>
    </row>
    <row r="235" spans="1:10" x14ac:dyDescent="0.25">
      <c r="A235" s="97"/>
      <c r="B235" s="97"/>
      <c r="C235" s="98"/>
      <c r="D235" s="98"/>
      <c r="E235" s="98"/>
      <c r="F235" s="98"/>
      <c r="G235" s="98"/>
      <c r="H235" s="98"/>
      <c r="I235" s="98"/>
      <c r="J235" s="74"/>
    </row>
    <row r="236" spans="1:10" x14ac:dyDescent="0.25">
      <c r="A236" s="97"/>
      <c r="B236" s="97"/>
      <c r="C236" s="98"/>
      <c r="D236" s="98"/>
      <c r="E236" s="98"/>
      <c r="F236" s="98"/>
      <c r="G236" s="98"/>
      <c r="H236" s="98"/>
      <c r="I236" s="98"/>
      <c r="J236" s="74"/>
    </row>
    <row r="237" spans="1:10" x14ac:dyDescent="0.25">
      <c r="A237" s="97"/>
      <c r="B237" s="97"/>
      <c r="C237" s="98"/>
      <c r="D237" s="98"/>
      <c r="E237" s="98"/>
      <c r="F237" s="98"/>
      <c r="G237" s="98"/>
      <c r="H237" s="98"/>
      <c r="I237" s="98"/>
      <c r="J237" s="74"/>
    </row>
    <row r="238" spans="1:10" x14ac:dyDescent="0.25">
      <c r="A238" s="97"/>
      <c r="B238" s="97"/>
      <c r="C238" s="98"/>
      <c r="D238" s="98"/>
      <c r="E238" s="98"/>
      <c r="F238" s="98"/>
      <c r="G238" s="98"/>
      <c r="H238" s="98"/>
      <c r="I238" s="98"/>
      <c r="J238" s="74"/>
    </row>
    <row r="239" spans="1:10" x14ac:dyDescent="0.25">
      <c r="A239" s="97"/>
      <c r="B239" s="97"/>
      <c r="C239" s="98"/>
      <c r="D239" s="98"/>
      <c r="E239" s="98"/>
      <c r="F239" s="98"/>
      <c r="G239" s="98"/>
      <c r="H239" s="98"/>
      <c r="I239" s="98"/>
      <c r="J239" s="74"/>
    </row>
    <row r="240" spans="1:10" x14ac:dyDescent="0.25">
      <c r="A240" s="97"/>
      <c r="B240" s="97"/>
      <c r="C240" s="98"/>
      <c r="D240" s="98"/>
      <c r="E240" s="98"/>
      <c r="F240" s="98"/>
      <c r="G240" s="98"/>
      <c r="H240" s="98"/>
      <c r="I240" s="98"/>
      <c r="J240" s="74"/>
    </row>
    <row r="241" spans="1:10" x14ac:dyDescent="0.25">
      <c r="A241" s="97"/>
      <c r="B241" s="97"/>
      <c r="C241" s="98"/>
      <c r="D241" s="98"/>
      <c r="E241" s="98"/>
      <c r="F241" s="98"/>
      <c r="G241" s="98"/>
      <c r="H241" s="98"/>
      <c r="I241" s="98"/>
      <c r="J241" s="74"/>
    </row>
    <row r="242" spans="1:10" x14ac:dyDescent="0.25">
      <c r="A242" s="97"/>
      <c r="B242" s="97"/>
      <c r="C242" s="98"/>
      <c r="D242" s="98"/>
      <c r="E242" s="98"/>
      <c r="F242" s="98"/>
      <c r="G242" s="98"/>
      <c r="H242" s="98"/>
      <c r="I242" s="98"/>
      <c r="J242" s="74"/>
    </row>
    <row r="243" spans="1:10" x14ac:dyDescent="0.25">
      <c r="A243" s="97"/>
      <c r="B243" s="97"/>
      <c r="C243" s="98"/>
      <c r="D243" s="98"/>
      <c r="E243" s="98"/>
      <c r="F243" s="98"/>
      <c r="G243" s="98"/>
      <c r="H243" s="98"/>
      <c r="I243" s="98"/>
      <c r="J243" s="74"/>
    </row>
    <row r="244" spans="1:10" x14ac:dyDescent="0.25">
      <c r="A244" s="97"/>
      <c r="B244" s="97"/>
      <c r="C244" s="98"/>
      <c r="D244" s="98"/>
      <c r="E244" s="98"/>
      <c r="F244" s="98"/>
      <c r="G244" s="98"/>
      <c r="H244" s="98"/>
      <c r="I244" s="98"/>
      <c r="J244" s="74"/>
    </row>
    <row r="245" spans="1:10" x14ac:dyDescent="0.25">
      <c r="A245" s="97"/>
      <c r="B245" s="97"/>
      <c r="C245" s="98"/>
      <c r="D245" s="98"/>
      <c r="E245" s="98"/>
      <c r="F245" s="98"/>
      <c r="G245" s="98"/>
      <c r="H245" s="98"/>
      <c r="I245" s="98"/>
      <c r="J245" s="74"/>
    </row>
    <row r="246" spans="1:10" x14ac:dyDescent="0.25">
      <c r="A246" s="97"/>
      <c r="B246" s="97"/>
      <c r="C246" s="98"/>
      <c r="D246" s="98"/>
      <c r="E246" s="98"/>
      <c r="F246" s="98"/>
      <c r="G246" s="98"/>
      <c r="H246" s="98"/>
      <c r="I246" s="98"/>
      <c r="J246" s="74"/>
    </row>
    <row r="247" spans="1:10" x14ac:dyDescent="0.25">
      <c r="A247" s="97"/>
      <c r="B247" s="97"/>
      <c r="C247" s="98"/>
      <c r="D247" s="98"/>
      <c r="E247" s="98"/>
      <c r="F247" s="98"/>
      <c r="G247" s="98"/>
      <c r="H247" s="98"/>
      <c r="I247" s="98"/>
      <c r="J247" s="74"/>
    </row>
    <row r="248" spans="1:10" x14ac:dyDescent="0.25">
      <c r="A248" s="97"/>
      <c r="B248" s="97"/>
      <c r="C248" s="98"/>
      <c r="D248" s="98"/>
      <c r="E248" s="98"/>
      <c r="F248" s="98"/>
      <c r="G248" s="98"/>
      <c r="H248" s="98"/>
      <c r="I248" s="98"/>
      <c r="J248" s="74"/>
    </row>
    <row r="249" spans="1:10" x14ac:dyDescent="0.25">
      <c r="A249" s="97"/>
      <c r="B249" s="97"/>
      <c r="C249" s="98"/>
      <c r="D249" s="98"/>
      <c r="E249" s="98"/>
      <c r="F249" s="98"/>
      <c r="G249" s="98"/>
      <c r="H249" s="98"/>
      <c r="I249" s="98"/>
      <c r="J249" s="74"/>
    </row>
    <row r="250" spans="1:10" x14ac:dyDescent="0.25">
      <c r="A250" s="97"/>
      <c r="B250" s="97"/>
      <c r="C250" s="98"/>
      <c r="D250" s="98"/>
      <c r="E250" s="98"/>
      <c r="F250" s="98"/>
      <c r="G250" s="98"/>
      <c r="H250" s="98"/>
      <c r="I250" s="98"/>
      <c r="J250" s="74"/>
    </row>
    <row r="251" spans="1:10" x14ac:dyDescent="0.25">
      <c r="A251" s="97"/>
      <c r="B251" s="97"/>
      <c r="C251" s="98"/>
      <c r="D251" s="98"/>
      <c r="E251" s="98"/>
      <c r="F251" s="98"/>
      <c r="G251" s="98"/>
      <c r="H251" s="98"/>
      <c r="I251" s="98"/>
      <c r="J251" s="74"/>
    </row>
    <row r="252" spans="1:10" x14ac:dyDescent="0.25">
      <c r="A252" s="97"/>
      <c r="B252" s="97"/>
      <c r="C252" s="98"/>
      <c r="D252" s="98"/>
      <c r="E252" s="98"/>
      <c r="F252" s="98"/>
      <c r="G252" s="98"/>
      <c r="H252" s="98"/>
      <c r="I252" s="98"/>
      <c r="J252" s="74"/>
    </row>
    <row r="253" spans="1:10" x14ac:dyDescent="0.25">
      <c r="A253" s="97"/>
      <c r="B253" s="97"/>
      <c r="C253" s="98"/>
      <c r="D253" s="98"/>
      <c r="E253" s="98"/>
      <c r="F253" s="98"/>
      <c r="G253" s="98"/>
      <c r="H253" s="98"/>
      <c r="I253" s="98"/>
      <c r="J253" s="74"/>
    </row>
    <row r="254" spans="1:10" x14ac:dyDescent="0.25">
      <c r="A254" s="97"/>
      <c r="B254" s="97"/>
      <c r="C254" s="98"/>
      <c r="D254" s="98"/>
      <c r="E254" s="98"/>
      <c r="F254" s="98"/>
      <c r="G254" s="98"/>
      <c r="H254" s="98"/>
      <c r="I254" s="98"/>
      <c r="J254" s="74"/>
    </row>
    <row r="255" spans="1:10" x14ac:dyDescent="0.25">
      <c r="A255" s="97"/>
      <c r="B255" s="97"/>
      <c r="C255" s="98"/>
      <c r="D255" s="98"/>
      <c r="E255" s="98"/>
      <c r="F255" s="98"/>
      <c r="G255" s="98"/>
      <c r="H255" s="98"/>
      <c r="I255" s="98"/>
      <c r="J255" s="74"/>
    </row>
    <row r="256" spans="1:10" x14ac:dyDescent="0.25">
      <c r="A256" s="97"/>
      <c r="B256" s="97"/>
      <c r="C256" s="98"/>
      <c r="D256" s="98"/>
      <c r="E256" s="98"/>
      <c r="F256" s="98"/>
      <c r="G256" s="98"/>
      <c r="H256" s="98"/>
      <c r="I256" s="98"/>
      <c r="J256" s="74"/>
    </row>
    <row r="257" spans="1:10" x14ac:dyDescent="0.25">
      <c r="A257" s="97"/>
      <c r="B257" s="97"/>
      <c r="C257" s="98"/>
      <c r="D257" s="98"/>
      <c r="E257" s="98"/>
      <c r="F257" s="98"/>
      <c r="G257" s="98"/>
      <c r="H257" s="98"/>
      <c r="I257" s="98"/>
      <c r="J257" s="74"/>
    </row>
    <row r="258" spans="1:10" x14ac:dyDescent="0.25">
      <c r="A258" s="97"/>
      <c r="B258" s="97"/>
      <c r="C258" s="98"/>
      <c r="D258" s="98"/>
      <c r="E258" s="98"/>
      <c r="F258" s="98"/>
      <c r="G258" s="98"/>
      <c r="H258" s="98"/>
      <c r="I258" s="98"/>
      <c r="J258" s="74"/>
    </row>
    <row r="259" spans="1:10" x14ac:dyDescent="0.25">
      <c r="A259" s="97"/>
      <c r="B259" s="97"/>
      <c r="C259" s="98"/>
      <c r="D259" s="98"/>
      <c r="E259" s="98"/>
      <c r="F259" s="98"/>
      <c r="G259" s="98"/>
      <c r="H259" s="98"/>
      <c r="I259" s="98"/>
      <c r="J259" s="74"/>
    </row>
    <row r="260" spans="1:10" x14ac:dyDescent="0.25">
      <c r="A260" s="97"/>
      <c r="B260" s="97"/>
      <c r="C260" s="98"/>
      <c r="D260" s="98"/>
      <c r="E260" s="98"/>
      <c r="F260" s="98"/>
      <c r="G260" s="98"/>
      <c r="H260" s="98"/>
      <c r="I260" s="74"/>
      <c r="J260" s="74"/>
    </row>
    <row r="261" spans="1:10" x14ac:dyDescent="0.25">
      <c r="A261" s="97"/>
      <c r="B261" s="97"/>
      <c r="C261" s="98"/>
      <c r="D261" s="98"/>
      <c r="E261" s="98"/>
      <c r="F261" s="98"/>
      <c r="G261" s="98"/>
      <c r="H261" s="98"/>
      <c r="I261" s="74"/>
      <c r="J261" s="74"/>
    </row>
    <row r="262" spans="1:10" x14ac:dyDescent="0.25">
      <c r="A262" s="97"/>
      <c r="B262" s="97"/>
      <c r="C262" s="98"/>
      <c r="D262" s="98"/>
      <c r="E262" s="98"/>
      <c r="F262" s="98"/>
      <c r="G262" s="98"/>
      <c r="H262" s="98"/>
      <c r="I262" s="74"/>
      <c r="J262" s="74"/>
    </row>
    <row r="263" spans="1:10" x14ac:dyDescent="0.25">
      <c r="A263" s="97"/>
      <c r="B263" s="97"/>
      <c r="C263" s="98"/>
      <c r="D263" s="98"/>
      <c r="E263" s="98"/>
      <c r="F263" s="98"/>
      <c r="G263" s="98"/>
      <c r="H263" s="98"/>
      <c r="I263" s="74"/>
      <c r="J263" s="74"/>
    </row>
    <row r="264" spans="1:10" x14ac:dyDescent="0.25">
      <c r="A264" s="97"/>
      <c r="B264" s="97"/>
      <c r="C264" s="98"/>
      <c r="D264" s="98"/>
      <c r="E264" s="98"/>
      <c r="F264" s="98"/>
      <c r="G264" s="98"/>
      <c r="H264" s="98"/>
      <c r="I264" s="74"/>
      <c r="J264" s="74"/>
    </row>
    <row r="265" spans="1:10" x14ac:dyDescent="0.25">
      <c r="A265" s="97"/>
      <c r="B265" s="97"/>
      <c r="C265" s="98"/>
      <c r="D265" s="98"/>
      <c r="E265" s="98"/>
      <c r="F265" s="98"/>
      <c r="G265" s="98"/>
      <c r="H265" s="98"/>
      <c r="I265" s="74"/>
      <c r="J265" s="74"/>
    </row>
    <row r="266" spans="1:10" x14ac:dyDescent="0.25">
      <c r="A266" s="97"/>
      <c r="B266" s="97"/>
      <c r="C266" s="98"/>
      <c r="D266" s="98"/>
      <c r="E266" s="98"/>
      <c r="F266" s="98"/>
      <c r="G266" s="98"/>
      <c r="H266" s="98"/>
      <c r="I266" s="74"/>
      <c r="J266" s="74"/>
    </row>
    <row r="267" spans="1:10" x14ac:dyDescent="0.25">
      <c r="A267" s="97"/>
      <c r="B267" s="97"/>
      <c r="C267" s="98"/>
      <c r="D267" s="98"/>
      <c r="E267" s="98"/>
      <c r="F267" s="98"/>
      <c r="G267" s="98"/>
      <c r="H267" s="98"/>
      <c r="I267" s="74"/>
      <c r="J267" s="74"/>
    </row>
    <row r="268" spans="1:10" x14ac:dyDescent="0.25">
      <c r="A268" s="97"/>
      <c r="B268" s="97"/>
      <c r="C268" s="98"/>
      <c r="D268" s="98"/>
      <c r="E268" s="98"/>
      <c r="F268" s="98"/>
      <c r="G268" s="98"/>
      <c r="H268" s="98"/>
      <c r="I268" s="74"/>
      <c r="J268" s="74"/>
    </row>
    <row r="269" spans="1:10" x14ac:dyDescent="0.25">
      <c r="A269" s="97"/>
      <c r="B269" s="97"/>
      <c r="C269" s="98"/>
      <c r="D269" s="98"/>
      <c r="E269" s="98"/>
      <c r="F269" s="98"/>
      <c r="G269" s="98"/>
      <c r="H269" s="98"/>
      <c r="I269" s="74"/>
      <c r="J269" s="74"/>
    </row>
    <row r="270" spans="1:10" x14ac:dyDescent="0.25">
      <c r="A270" s="97"/>
      <c r="B270" s="97"/>
      <c r="C270" s="98"/>
      <c r="D270" s="98"/>
      <c r="E270" s="98"/>
      <c r="F270" s="98"/>
      <c r="G270" s="98"/>
      <c r="H270" s="98"/>
      <c r="I270" s="74"/>
      <c r="J270" s="74"/>
    </row>
    <row r="271" spans="1:10" x14ac:dyDescent="0.25">
      <c r="A271" s="97"/>
      <c r="B271" s="97"/>
      <c r="C271" s="98"/>
      <c r="D271" s="98"/>
      <c r="E271" s="98"/>
      <c r="F271" s="98"/>
      <c r="G271" s="98"/>
      <c r="H271" s="98"/>
      <c r="I271" s="74"/>
      <c r="J271" s="74"/>
    </row>
    <row r="272" spans="1:10" x14ac:dyDescent="0.25">
      <c r="A272" s="97"/>
      <c r="B272" s="97"/>
      <c r="C272" s="98"/>
      <c r="D272" s="98"/>
      <c r="E272" s="98"/>
      <c r="F272" s="98"/>
      <c r="G272" s="98"/>
      <c r="H272" s="98"/>
      <c r="I272" s="74"/>
      <c r="J272" s="74"/>
    </row>
    <row r="273" spans="1:10" x14ac:dyDescent="0.25">
      <c r="A273" s="97"/>
      <c r="B273" s="97"/>
      <c r="C273" s="97"/>
      <c r="D273" s="97"/>
      <c r="E273" s="97"/>
      <c r="F273" s="97"/>
      <c r="G273" s="98"/>
      <c r="H273" s="98"/>
      <c r="I273" s="74"/>
      <c r="J273" s="74"/>
    </row>
    <row r="274" spans="1:10" x14ac:dyDescent="0.25">
      <c r="A274" s="97"/>
      <c r="B274" s="97"/>
      <c r="C274" s="97"/>
      <c r="D274" s="97"/>
      <c r="E274" s="97"/>
      <c r="F274" s="97"/>
      <c r="G274" s="98"/>
      <c r="H274" s="98"/>
      <c r="I274" s="74"/>
      <c r="J274" s="74"/>
    </row>
    <row r="275" spans="1:10" x14ac:dyDescent="0.25">
      <c r="A275" s="97"/>
      <c r="B275" s="97"/>
      <c r="C275" s="97"/>
      <c r="D275" s="97"/>
      <c r="E275" s="97"/>
      <c r="F275" s="97"/>
      <c r="G275" s="98"/>
      <c r="H275" s="98"/>
      <c r="I275" s="74"/>
      <c r="J275" s="74"/>
    </row>
    <row r="276" spans="1:10" x14ac:dyDescent="0.25">
      <c r="A276" s="97"/>
      <c r="B276" s="97"/>
      <c r="C276" s="97"/>
      <c r="D276" s="97"/>
      <c r="E276" s="97"/>
      <c r="F276" s="97"/>
      <c r="G276" s="98"/>
      <c r="H276" s="98"/>
      <c r="I276" s="74"/>
      <c r="J276" s="74"/>
    </row>
    <row r="277" spans="1:10" x14ac:dyDescent="0.25">
      <c r="A277" s="97"/>
      <c r="B277" s="97"/>
      <c r="C277" s="97"/>
      <c r="D277" s="97"/>
      <c r="E277" s="97"/>
      <c r="F277" s="97"/>
      <c r="G277" s="98"/>
      <c r="H277" s="98"/>
      <c r="I277" s="74"/>
      <c r="J277" s="74"/>
    </row>
    <row r="278" spans="1:10" x14ac:dyDescent="0.25">
      <c r="A278" s="97"/>
      <c r="B278" s="97"/>
      <c r="C278" s="97"/>
      <c r="D278" s="97"/>
      <c r="E278" s="97"/>
      <c r="F278" s="97"/>
      <c r="G278" s="98"/>
      <c r="H278" s="98"/>
      <c r="I278" s="74"/>
      <c r="J278" s="74"/>
    </row>
    <row r="279" spans="1:10" x14ac:dyDescent="0.25">
      <c r="A279" s="97"/>
      <c r="B279" s="97"/>
      <c r="C279" s="97"/>
      <c r="D279" s="97"/>
      <c r="E279" s="97"/>
      <c r="F279" s="97"/>
      <c r="G279" s="98"/>
      <c r="H279" s="98"/>
      <c r="I279" s="74"/>
      <c r="J279" s="74"/>
    </row>
    <row r="280" spans="1:10" x14ac:dyDescent="0.25">
      <c r="A280" s="97"/>
      <c r="B280" s="97"/>
      <c r="C280" s="97"/>
      <c r="D280" s="97"/>
      <c r="E280" s="97"/>
      <c r="F280" s="97"/>
      <c r="G280" s="98"/>
      <c r="H280" s="98"/>
      <c r="I280" s="74"/>
      <c r="J280" s="74"/>
    </row>
    <row r="281" spans="1:10" x14ac:dyDescent="0.25">
      <c r="A281" s="97"/>
      <c r="B281" s="97"/>
      <c r="C281" s="97"/>
      <c r="D281" s="97"/>
      <c r="E281" s="97"/>
      <c r="F281" s="97"/>
      <c r="G281" s="98"/>
      <c r="H281" s="98"/>
      <c r="I281" s="74"/>
      <c r="J281" s="74"/>
    </row>
    <row r="282" spans="1:10" x14ac:dyDescent="0.25">
      <c r="A282" s="97"/>
      <c r="B282" s="97"/>
      <c r="C282" s="97"/>
      <c r="D282" s="97"/>
      <c r="E282" s="97"/>
      <c r="F282" s="97"/>
      <c r="G282" s="98"/>
      <c r="H282" s="98"/>
      <c r="I282" s="74"/>
      <c r="J282" s="74"/>
    </row>
  </sheetData>
  <sheetProtection formatCells="0" formatColumns="0" formatRows="0" insertColumns="0" insertRows="0" insertHyperlinks="0" deleteColumns="0" deleteRows="0" sort="0" autoFilter="0" pivotTables="0"/>
  <mergeCells count="31">
    <mergeCell ref="A7:A10"/>
    <mergeCell ref="A1:I1"/>
    <mergeCell ref="A2:I2"/>
    <mergeCell ref="A3:I3"/>
    <mergeCell ref="A5:A6"/>
    <mergeCell ref="B5:B6"/>
    <mergeCell ref="C5:C6"/>
    <mergeCell ref="D5:D6"/>
    <mergeCell ref="E5:E6"/>
    <mergeCell ref="F5:F6"/>
    <mergeCell ref="A92:A94"/>
    <mergeCell ref="A11:A17"/>
    <mergeCell ref="A18:A19"/>
    <mergeCell ref="A20:A21"/>
    <mergeCell ref="A22:A23"/>
    <mergeCell ref="A24:A55"/>
    <mergeCell ref="A56:A57"/>
    <mergeCell ref="A58:A59"/>
    <mergeCell ref="A60:A82"/>
    <mergeCell ref="A83:A86"/>
    <mergeCell ref="A87:A89"/>
    <mergeCell ref="A90:A91"/>
    <mergeCell ref="A116:A118"/>
    <mergeCell ref="A119:A121"/>
    <mergeCell ref="A122:A123"/>
    <mergeCell ref="A95:A96"/>
    <mergeCell ref="A97:A103"/>
    <mergeCell ref="A105:A107"/>
    <mergeCell ref="A108:A109"/>
    <mergeCell ref="A110:A112"/>
    <mergeCell ref="A113:A115"/>
  </mergeCells>
  <pageMargins left="0.25" right="0.25" top="0.75" bottom="0.75" header="0.3" footer="0.3"/>
  <pageSetup paperSize="9" scale="80" orientation="portrait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282"/>
  <sheetViews>
    <sheetView workbookViewId="0">
      <selection activeCell="P58" sqref="P58"/>
    </sheetView>
  </sheetViews>
  <sheetFormatPr defaultRowHeight="15" x14ac:dyDescent="0.25"/>
  <cols>
    <col min="1" max="1" width="3.28515625" customWidth="1"/>
    <col min="2" max="2" width="37" customWidth="1"/>
    <col min="3" max="3" width="10.28515625" customWidth="1"/>
    <col min="4" max="4" width="10.7109375" customWidth="1"/>
    <col min="5" max="5" width="13.140625" bestFit="1" customWidth="1"/>
    <col min="6" max="6" width="12.42578125" customWidth="1"/>
    <col min="7" max="7" width="10.140625" customWidth="1"/>
    <col min="8" max="9" width="11.42578125" bestFit="1" customWidth="1"/>
    <col min="257" max="257" width="3.28515625" customWidth="1"/>
    <col min="258" max="258" width="31.42578125" customWidth="1"/>
    <col min="259" max="259" width="10.28515625" customWidth="1"/>
    <col min="260" max="260" width="10.7109375" customWidth="1"/>
    <col min="261" max="261" width="13.140625" bestFit="1" customWidth="1"/>
    <col min="262" max="262" width="9.5703125" customWidth="1"/>
    <col min="263" max="263" width="10.140625" customWidth="1"/>
    <col min="264" max="265" width="11.42578125" bestFit="1" customWidth="1"/>
    <col min="513" max="513" width="3.28515625" customWidth="1"/>
    <col min="514" max="514" width="31.42578125" customWidth="1"/>
    <col min="515" max="515" width="10.28515625" customWidth="1"/>
    <col min="516" max="516" width="10.7109375" customWidth="1"/>
    <col min="517" max="517" width="13.140625" bestFit="1" customWidth="1"/>
    <col min="518" max="518" width="9.5703125" customWidth="1"/>
    <col min="519" max="519" width="10.140625" customWidth="1"/>
    <col min="520" max="521" width="11.42578125" bestFit="1" customWidth="1"/>
    <col min="769" max="769" width="3.28515625" customWidth="1"/>
    <col min="770" max="770" width="31.42578125" customWidth="1"/>
    <col min="771" max="771" width="10.28515625" customWidth="1"/>
    <col min="772" max="772" width="10.7109375" customWidth="1"/>
    <col min="773" max="773" width="13.140625" bestFit="1" customWidth="1"/>
    <col min="774" max="774" width="9.5703125" customWidth="1"/>
    <col min="775" max="775" width="10.140625" customWidth="1"/>
    <col min="776" max="777" width="11.42578125" bestFit="1" customWidth="1"/>
    <col min="1025" max="1025" width="3.28515625" customWidth="1"/>
    <col min="1026" max="1026" width="31.42578125" customWidth="1"/>
    <col min="1027" max="1027" width="10.28515625" customWidth="1"/>
    <col min="1028" max="1028" width="10.7109375" customWidth="1"/>
    <col min="1029" max="1029" width="13.140625" bestFit="1" customWidth="1"/>
    <col min="1030" max="1030" width="9.5703125" customWidth="1"/>
    <col min="1031" max="1031" width="10.140625" customWidth="1"/>
    <col min="1032" max="1033" width="11.42578125" bestFit="1" customWidth="1"/>
    <col min="1281" max="1281" width="3.28515625" customWidth="1"/>
    <col min="1282" max="1282" width="31.42578125" customWidth="1"/>
    <col min="1283" max="1283" width="10.28515625" customWidth="1"/>
    <col min="1284" max="1284" width="10.7109375" customWidth="1"/>
    <col min="1285" max="1285" width="13.140625" bestFit="1" customWidth="1"/>
    <col min="1286" max="1286" width="9.5703125" customWidth="1"/>
    <col min="1287" max="1287" width="10.140625" customWidth="1"/>
    <col min="1288" max="1289" width="11.42578125" bestFit="1" customWidth="1"/>
    <col min="1537" max="1537" width="3.28515625" customWidth="1"/>
    <col min="1538" max="1538" width="31.42578125" customWidth="1"/>
    <col min="1539" max="1539" width="10.28515625" customWidth="1"/>
    <col min="1540" max="1540" width="10.7109375" customWidth="1"/>
    <col min="1541" max="1541" width="13.140625" bestFit="1" customWidth="1"/>
    <col min="1542" max="1542" width="9.5703125" customWidth="1"/>
    <col min="1543" max="1543" width="10.140625" customWidth="1"/>
    <col min="1544" max="1545" width="11.42578125" bestFit="1" customWidth="1"/>
    <col min="1793" max="1793" width="3.28515625" customWidth="1"/>
    <col min="1794" max="1794" width="31.42578125" customWidth="1"/>
    <col min="1795" max="1795" width="10.28515625" customWidth="1"/>
    <col min="1796" max="1796" width="10.7109375" customWidth="1"/>
    <col min="1797" max="1797" width="13.140625" bestFit="1" customWidth="1"/>
    <col min="1798" max="1798" width="9.5703125" customWidth="1"/>
    <col min="1799" max="1799" width="10.140625" customWidth="1"/>
    <col min="1800" max="1801" width="11.42578125" bestFit="1" customWidth="1"/>
    <col min="2049" max="2049" width="3.28515625" customWidth="1"/>
    <col min="2050" max="2050" width="31.42578125" customWidth="1"/>
    <col min="2051" max="2051" width="10.28515625" customWidth="1"/>
    <col min="2052" max="2052" width="10.7109375" customWidth="1"/>
    <col min="2053" max="2053" width="13.140625" bestFit="1" customWidth="1"/>
    <col min="2054" max="2054" width="9.5703125" customWidth="1"/>
    <col min="2055" max="2055" width="10.140625" customWidth="1"/>
    <col min="2056" max="2057" width="11.42578125" bestFit="1" customWidth="1"/>
    <col min="2305" max="2305" width="3.28515625" customWidth="1"/>
    <col min="2306" max="2306" width="31.42578125" customWidth="1"/>
    <col min="2307" max="2307" width="10.28515625" customWidth="1"/>
    <col min="2308" max="2308" width="10.7109375" customWidth="1"/>
    <col min="2309" max="2309" width="13.140625" bestFit="1" customWidth="1"/>
    <col min="2310" max="2310" width="9.5703125" customWidth="1"/>
    <col min="2311" max="2311" width="10.140625" customWidth="1"/>
    <col min="2312" max="2313" width="11.42578125" bestFit="1" customWidth="1"/>
    <col min="2561" max="2561" width="3.28515625" customWidth="1"/>
    <col min="2562" max="2562" width="31.42578125" customWidth="1"/>
    <col min="2563" max="2563" width="10.28515625" customWidth="1"/>
    <col min="2564" max="2564" width="10.7109375" customWidth="1"/>
    <col min="2565" max="2565" width="13.140625" bestFit="1" customWidth="1"/>
    <col min="2566" max="2566" width="9.5703125" customWidth="1"/>
    <col min="2567" max="2567" width="10.140625" customWidth="1"/>
    <col min="2568" max="2569" width="11.42578125" bestFit="1" customWidth="1"/>
    <col min="2817" max="2817" width="3.28515625" customWidth="1"/>
    <col min="2818" max="2818" width="31.42578125" customWidth="1"/>
    <col min="2819" max="2819" width="10.28515625" customWidth="1"/>
    <col min="2820" max="2820" width="10.7109375" customWidth="1"/>
    <col min="2821" max="2821" width="13.140625" bestFit="1" customWidth="1"/>
    <col min="2822" max="2822" width="9.5703125" customWidth="1"/>
    <col min="2823" max="2823" width="10.140625" customWidth="1"/>
    <col min="2824" max="2825" width="11.42578125" bestFit="1" customWidth="1"/>
    <col min="3073" max="3073" width="3.28515625" customWidth="1"/>
    <col min="3074" max="3074" width="31.42578125" customWidth="1"/>
    <col min="3075" max="3075" width="10.28515625" customWidth="1"/>
    <col min="3076" max="3076" width="10.7109375" customWidth="1"/>
    <col min="3077" max="3077" width="13.140625" bestFit="1" customWidth="1"/>
    <col min="3078" max="3078" width="9.5703125" customWidth="1"/>
    <col min="3079" max="3079" width="10.140625" customWidth="1"/>
    <col min="3080" max="3081" width="11.42578125" bestFit="1" customWidth="1"/>
    <col min="3329" max="3329" width="3.28515625" customWidth="1"/>
    <col min="3330" max="3330" width="31.42578125" customWidth="1"/>
    <col min="3331" max="3331" width="10.28515625" customWidth="1"/>
    <col min="3332" max="3332" width="10.7109375" customWidth="1"/>
    <col min="3333" max="3333" width="13.140625" bestFit="1" customWidth="1"/>
    <col min="3334" max="3334" width="9.5703125" customWidth="1"/>
    <col min="3335" max="3335" width="10.140625" customWidth="1"/>
    <col min="3336" max="3337" width="11.42578125" bestFit="1" customWidth="1"/>
    <col min="3585" max="3585" width="3.28515625" customWidth="1"/>
    <col min="3586" max="3586" width="31.42578125" customWidth="1"/>
    <col min="3587" max="3587" width="10.28515625" customWidth="1"/>
    <col min="3588" max="3588" width="10.7109375" customWidth="1"/>
    <col min="3589" max="3589" width="13.140625" bestFit="1" customWidth="1"/>
    <col min="3590" max="3590" width="9.5703125" customWidth="1"/>
    <col min="3591" max="3591" width="10.140625" customWidth="1"/>
    <col min="3592" max="3593" width="11.42578125" bestFit="1" customWidth="1"/>
    <col min="3841" max="3841" width="3.28515625" customWidth="1"/>
    <col min="3842" max="3842" width="31.42578125" customWidth="1"/>
    <col min="3843" max="3843" width="10.28515625" customWidth="1"/>
    <col min="3844" max="3844" width="10.7109375" customWidth="1"/>
    <col min="3845" max="3845" width="13.140625" bestFit="1" customWidth="1"/>
    <col min="3846" max="3846" width="9.5703125" customWidth="1"/>
    <col min="3847" max="3847" width="10.140625" customWidth="1"/>
    <col min="3848" max="3849" width="11.42578125" bestFit="1" customWidth="1"/>
    <col min="4097" max="4097" width="3.28515625" customWidth="1"/>
    <col min="4098" max="4098" width="31.42578125" customWidth="1"/>
    <col min="4099" max="4099" width="10.28515625" customWidth="1"/>
    <col min="4100" max="4100" width="10.7109375" customWidth="1"/>
    <col min="4101" max="4101" width="13.140625" bestFit="1" customWidth="1"/>
    <col min="4102" max="4102" width="9.5703125" customWidth="1"/>
    <col min="4103" max="4103" width="10.140625" customWidth="1"/>
    <col min="4104" max="4105" width="11.42578125" bestFit="1" customWidth="1"/>
    <col min="4353" max="4353" width="3.28515625" customWidth="1"/>
    <col min="4354" max="4354" width="31.42578125" customWidth="1"/>
    <col min="4355" max="4355" width="10.28515625" customWidth="1"/>
    <col min="4356" max="4356" width="10.7109375" customWidth="1"/>
    <col min="4357" max="4357" width="13.140625" bestFit="1" customWidth="1"/>
    <col min="4358" max="4358" width="9.5703125" customWidth="1"/>
    <col min="4359" max="4359" width="10.140625" customWidth="1"/>
    <col min="4360" max="4361" width="11.42578125" bestFit="1" customWidth="1"/>
    <col min="4609" max="4609" width="3.28515625" customWidth="1"/>
    <col min="4610" max="4610" width="31.42578125" customWidth="1"/>
    <col min="4611" max="4611" width="10.28515625" customWidth="1"/>
    <col min="4612" max="4612" width="10.7109375" customWidth="1"/>
    <col min="4613" max="4613" width="13.140625" bestFit="1" customWidth="1"/>
    <col min="4614" max="4614" width="9.5703125" customWidth="1"/>
    <col min="4615" max="4615" width="10.140625" customWidth="1"/>
    <col min="4616" max="4617" width="11.42578125" bestFit="1" customWidth="1"/>
    <col min="4865" max="4865" width="3.28515625" customWidth="1"/>
    <col min="4866" max="4866" width="31.42578125" customWidth="1"/>
    <col min="4867" max="4867" width="10.28515625" customWidth="1"/>
    <col min="4868" max="4868" width="10.7109375" customWidth="1"/>
    <col min="4869" max="4869" width="13.140625" bestFit="1" customWidth="1"/>
    <col min="4870" max="4870" width="9.5703125" customWidth="1"/>
    <col min="4871" max="4871" width="10.140625" customWidth="1"/>
    <col min="4872" max="4873" width="11.42578125" bestFit="1" customWidth="1"/>
    <col min="5121" max="5121" width="3.28515625" customWidth="1"/>
    <col min="5122" max="5122" width="31.42578125" customWidth="1"/>
    <col min="5123" max="5123" width="10.28515625" customWidth="1"/>
    <col min="5124" max="5124" width="10.7109375" customWidth="1"/>
    <col min="5125" max="5125" width="13.140625" bestFit="1" customWidth="1"/>
    <col min="5126" max="5126" width="9.5703125" customWidth="1"/>
    <col min="5127" max="5127" width="10.140625" customWidth="1"/>
    <col min="5128" max="5129" width="11.42578125" bestFit="1" customWidth="1"/>
    <col min="5377" max="5377" width="3.28515625" customWidth="1"/>
    <col min="5378" max="5378" width="31.42578125" customWidth="1"/>
    <col min="5379" max="5379" width="10.28515625" customWidth="1"/>
    <col min="5380" max="5380" width="10.7109375" customWidth="1"/>
    <col min="5381" max="5381" width="13.140625" bestFit="1" customWidth="1"/>
    <col min="5382" max="5382" width="9.5703125" customWidth="1"/>
    <col min="5383" max="5383" width="10.140625" customWidth="1"/>
    <col min="5384" max="5385" width="11.42578125" bestFit="1" customWidth="1"/>
    <col min="5633" max="5633" width="3.28515625" customWidth="1"/>
    <col min="5634" max="5634" width="31.42578125" customWidth="1"/>
    <col min="5635" max="5635" width="10.28515625" customWidth="1"/>
    <col min="5636" max="5636" width="10.7109375" customWidth="1"/>
    <col min="5637" max="5637" width="13.140625" bestFit="1" customWidth="1"/>
    <col min="5638" max="5638" width="9.5703125" customWidth="1"/>
    <col min="5639" max="5639" width="10.140625" customWidth="1"/>
    <col min="5640" max="5641" width="11.42578125" bestFit="1" customWidth="1"/>
    <col min="5889" max="5889" width="3.28515625" customWidth="1"/>
    <col min="5890" max="5890" width="31.42578125" customWidth="1"/>
    <col min="5891" max="5891" width="10.28515625" customWidth="1"/>
    <col min="5892" max="5892" width="10.7109375" customWidth="1"/>
    <col min="5893" max="5893" width="13.140625" bestFit="1" customWidth="1"/>
    <col min="5894" max="5894" width="9.5703125" customWidth="1"/>
    <col min="5895" max="5895" width="10.140625" customWidth="1"/>
    <col min="5896" max="5897" width="11.42578125" bestFit="1" customWidth="1"/>
    <col min="6145" max="6145" width="3.28515625" customWidth="1"/>
    <col min="6146" max="6146" width="31.42578125" customWidth="1"/>
    <col min="6147" max="6147" width="10.28515625" customWidth="1"/>
    <col min="6148" max="6148" width="10.7109375" customWidth="1"/>
    <col min="6149" max="6149" width="13.140625" bestFit="1" customWidth="1"/>
    <col min="6150" max="6150" width="9.5703125" customWidth="1"/>
    <col min="6151" max="6151" width="10.140625" customWidth="1"/>
    <col min="6152" max="6153" width="11.42578125" bestFit="1" customWidth="1"/>
    <col min="6401" max="6401" width="3.28515625" customWidth="1"/>
    <col min="6402" max="6402" width="31.42578125" customWidth="1"/>
    <col min="6403" max="6403" width="10.28515625" customWidth="1"/>
    <col min="6404" max="6404" width="10.7109375" customWidth="1"/>
    <col min="6405" max="6405" width="13.140625" bestFit="1" customWidth="1"/>
    <col min="6406" max="6406" width="9.5703125" customWidth="1"/>
    <col min="6407" max="6407" width="10.140625" customWidth="1"/>
    <col min="6408" max="6409" width="11.42578125" bestFit="1" customWidth="1"/>
    <col min="6657" max="6657" width="3.28515625" customWidth="1"/>
    <col min="6658" max="6658" width="31.42578125" customWidth="1"/>
    <col min="6659" max="6659" width="10.28515625" customWidth="1"/>
    <col min="6660" max="6660" width="10.7109375" customWidth="1"/>
    <col min="6661" max="6661" width="13.140625" bestFit="1" customWidth="1"/>
    <col min="6662" max="6662" width="9.5703125" customWidth="1"/>
    <col min="6663" max="6663" width="10.140625" customWidth="1"/>
    <col min="6664" max="6665" width="11.42578125" bestFit="1" customWidth="1"/>
    <col min="6913" max="6913" width="3.28515625" customWidth="1"/>
    <col min="6914" max="6914" width="31.42578125" customWidth="1"/>
    <col min="6915" max="6915" width="10.28515625" customWidth="1"/>
    <col min="6916" max="6916" width="10.7109375" customWidth="1"/>
    <col min="6917" max="6917" width="13.140625" bestFit="1" customWidth="1"/>
    <col min="6918" max="6918" width="9.5703125" customWidth="1"/>
    <col min="6919" max="6919" width="10.140625" customWidth="1"/>
    <col min="6920" max="6921" width="11.42578125" bestFit="1" customWidth="1"/>
    <col min="7169" max="7169" width="3.28515625" customWidth="1"/>
    <col min="7170" max="7170" width="31.42578125" customWidth="1"/>
    <col min="7171" max="7171" width="10.28515625" customWidth="1"/>
    <col min="7172" max="7172" width="10.7109375" customWidth="1"/>
    <col min="7173" max="7173" width="13.140625" bestFit="1" customWidth="1"/>
    <col min="7174" max="7174" width="9.5703125" customWidth="1"/>
    <col min="7175" max="7175" width="10.140625" customWidth="1"/>
    <col min="7176" max="7177" width="11.42578125" bestFit="1" customWidth="1"/>
    <col min="7425" max="7425" width="3.28515625" customWidth="1"/>
    <col min="7426" max="7426" width="31.42578125" customWidth="1"/>
    <col min="7427" max="7427" width="10.28515625" customWidth="1"/>
    <col min="7428" max="7428" width="10.7109375" customWidth="1"/>
    <col min="7429" max="7429" width="13.140625" bestFit="1" customWidth="1"/>
    <col min="7430" max="7430" width="9.5703125" customWidth="1"/>
    <col min="7431" max="7431" width="10.140625" customWidth="1"/>
    <col min="7432" max="7433" width="11.42578125" bestFit="1" customWidth="1"/>
    <col min="7681" max="7681" width="3.28515625" customWidth="1"/>
    <col min="7682" max="7682" width="31.42578125" customWidth="1"/>
    <col min="7683" max="7683" width="10.28515625" customWidth="1"/>
    <col min="7684" max="7684" width="10.7109375" customWidth="1"/>
    <col min="7685" max="7685" width="13.140625" bestFit="1" customWidth="1"/>
    <col min="7686" max="7686" width="9.5703125" customWidth="1"/>
    <col min="7687" max="7687" width="10.140625" customWidth="1"/>
    <col min="7688" max="7689" width="11.42578125" bestFit="1" customWidth="1"/>
    <col min="7937" max="7937" width="3.28515625" customWidth="1"/>
    <col min="7938" max="7938" width="31.42578125" customWidth="1"/>
    <col min="7939" max="7939" width="10.28515625" customWidth="1"/>
    <col min="7940" max="7940" width="10.7109375" customWidth="1"/>
    <col min="7941" max="7941" width="13.140625" bestFit="1" customWidth="1"/>
    <col min="7942" max="7942" width="9.5703125" customWidth="1"/>
    <col min="7943" max="7943" width="10.140625" customWidth="1"/>
    <col min="7944" max="7945" width="11.42578125" bestFit="1" customWidth="1"/>
    <col min="8193" max="8193" width="3.28515625" customWidth="1"/>
    <col min="8194" max="8194" width="31.42578125" customWidth="1"/>
    <col min="8195" max="8195" width="10.28515625" customWidth="1"/>
    <col min="8196" max="8196" width="10.7109375" customWidth="1"/>
    <col min="8197" max="8197" width="13.140625" bestFit="1" customWidth="1"/>
    <col min="8198" max="8198" width="9.5703125" customWidth="1"/>
    <col min="8199" max="8199" width="10.140625" customWidth="1"/>
    <col min="8200" max="8201" width="11.42578125" bestFit="1" customWidth="1"/>
    <col min="8449" max="8449" width="3.28515625" customWidth="1"/>
    <col min="8450" max="8450" width="31.42578125" customWidth="1"/>
    <col min="8451" max="8451" width="10.28515625" customWidth="1"/>
    <col min="8452" max="8452" width="10.7109375" customWidth="1"/>
    <col min="8453" max="8453" width="13.140625" bestFit="1" customWidth="1"/>
    <col min="8454" max="8454" width="9.5703125" customWidth="1"/>
    <col min="8455" max="8455" width="10.140625" customWidth="1"/>
    <col min="8456" max="8457" width="11.42578125" bestFit="1" customWidth="1"/>
    <col min="8705" max="8705" width="3.28515625" customWidth="1"/>
    <col min="8706" max="8706" width="31.42578125" customWidth="1"/>
    <col min="8707" max="8707" width="10.28515625" customWidth="1"/>
    <col min="8708" max="8708" width="10.7109375" customWidth="1"/>
    <col min="8709" max="8709" width="13.140625" bestFit="1" customWidth="1"/>
    <col min="8710" max="8710" width="9.5703125" customWidth="1"/>
    <col min="8711" max="8711" width="10.140625" customWidth="1"/>
    <col min="8712" max="8713" width="11.42578125" bestFit="1" customWidth="1"/>
    <col min="8961" max="8961" width="3.28515625" customWidth="1"/>
    <col min="8962" max="8962" width="31.42578125" customWidth="1"/>
    <col min="8963" max="8963" width="10.28515625" customWidth="1"/>
    <col min="8964" max="8964" width="10.7109375" customWidth="1"/>
    <col min="8965" max="8965" width="13.140625" bestFit="1" customWidth="1"/>
    <col min="8966" max="8966" width="9.5703125" customWidth="1"/>
    <col min="8967" max="8967" width="10.140625" customWidth="1"/>
    <col min="8968" max="8969" width="11.42578125" bestFit="1" customWidth="1"/>
    <col min="9217" max="9217" width="3.28515625" customWidth="1"/>
    <col min="9218" max="9218" width="31.42578125" customWidth="1"/>
    <col min="9219" max="9219" width="10.28515625" customWidth="1"/>
    <col min="9220" max="9220" width="10.7109375" customWidth="1"/>
    <col min="9221" max="9221" width="13.140625" bestFit="1" customWidth="1"/>
    <col min="9222" max="9222" width="9.5703125" customWidth="1"/>
    <col min="9223" max="9223" width="10.140625" customWidth="1"/>
    <col min="9224" max="9225" width="11.42578125" bestFit="1" customWidth="1"/>
    <col min="9473" max="9473" width="3.28515625" customWidth="1"/>
    <col min="9474" max="9474" width="31.42578125" customWidth="1"/>
    <col min="9475" max="9475" width="10.28515625" customWidth="1"/>
    <col min="9476" max="9476" width="10.7109375" customWidth="1"/>
    <col min="9477" max="9477" width="13.140625" bestFit="1" customWidth="1"/>
    <col min="9478" max="9478" width="9.5703125" customWidth="1"/>
    <col min="9479" max="9479" width="10.140625" customWidth="1"/>
    <col min="9480" max="9481" width="11.42578125" bestFit="1" customWidth="1"/>
    <col min="9729" max="9729" width="3.28515625" customWidth="1"/>
    <col min="9730" max="9730" width="31.42578125" customWidth="1"/>
    <col min="9731" max="9731" width="10.28515625" customWidth="1"/>
    <col min="9732" max="9732" width="10.7109375" customWidth="1"/>
    <col min="9733" max="9733" width="13.140625" bestFit="1" customWidth="1"/>
    <col min="9734" max="9734" width="9.5703125" customWidth="1"/>
    <col min="9735" max="9735" width="10.140625" customWidth="1"/>
    <col min="9736" max="9737" width="11.42578125" bestFit="1" customWidth="1"/>
    <col min="9985" max="9985" width="3.28515625" customWidth="1"/>
    <col min="9986" max="9986" width="31.42578125" customWidth="1"/>
    <col min="9987" max="9987" width="10.28515625" customWidth="1"/>
    <col min="9988" max="9988" width="10.7109375" customWidth="1"/>
    <col min="9989" max="9989" width="13.140625" bestFit="1" customWidth="1"/>
    <col min="9990" max="9990" width="9.5703125" customWidth="1"/>
    <col min="9991" max="9991" width="10.140625" customWidth="1"/>
    <col min="9992" max="9993" width="11.42578125" bestFit="1" customWidth="1"/>
    <col min="10241" max="10241" width="3.28515625" customWidth="1"/>
    <col min="10242" max="10242" width="31.42578125" customWidth="1"/>
    <col min="10243" max="10243" width="10.28515625" customWidth="1"/>
    <col min="10244" max="10244" width="10.7109375" customWidth="1"/>
    <col min="10245" max="10245" width="13.140625" bestFit="1" customWidth="1"/>
    <col min="10246" max="10246" width="9.5703125" customWidth="1"/>
    <col min="10247" max="10247" width="10.140625" customWidth="1"/>
    <col min="10248" max="10249" width="11.42578125" bestFit="1" customWidth="1"/>
    <col min="10497" max="10497" width="3.28515625" customWidth="1"/>
    <col min="10498" max="10498" width="31.42578125" customWidth="1"/>
    <col min="10499" max="10499" width="10.28515625" customWidth="1"/>
    <col min="10500" max="10500" width="10.7109375" customWidth="1"/>
    <col min="10501" max="10501" width="13.140625" bestFit="1" customWidth="1"/>
    <col min="10502" max="10502" width="9.5703125" customWidth="1"/>
    <col min="10503" max="10503" width="10.140625" customWidth="1"/>
    <col min="10504" max="10505" width="11.42578125" bestFit="1" customWidth="1"/>
    <col min="10753" max="10753" width="3.28515625" customWidth="1"/>
    <col min="10754" max="10754" width="31.42578125" customWidth="1"/>
    <col min="10755" max="10755" width="10.28515625" customWidth="1"/>
    <col min="10756" max="10756" width="10.7109375" customWidth="1"/>
    <col min="10757" max="10757" width="13.140625" bestFit="1" customWidth="1"/>
    <col min="10758" max="10758" width="9.5703125" customWidth="1"/>
    <col min="10759" max="10759" width="10.140625" customWidth="1"/>
    <col min="10760" max="10761" width="11.42578125" bestFit="1" customWidth="1"/>
    <col min="11009" max="11009" width="3.28515625" customWidth="1"/>
    <col min="11010" max="11010" width="31.42578125" customWidth="1"/>
    <col min="11011" max="11011" width="10.28515625" customWidth="1"/>
    <col min="11012" max="11012" width="10.7109375" customWidth="1"/>
    <col min="11013" max="11013" width="13.140625" bestFit="1" customWidth="1"/>
    <col min="11014" max="11014" width="9.5703125" customWidth="1"/>
    <col min="11015" max="11015" width="10.140625" customWidth="1"/>
    <col min="11016" max="11017" width="11.42578125" bestFit="1" customWidth="1"/>
    <col min="11265" max="11265" width="3.28515625" customWidth="1"/>
    <col min="11266" max="11266" width="31.42578125" customWidth="1"/>
    <col min="11267" max="11267" width="10.28515625" customWidth="1"/>
    <col min="11268" max="11268" width="10.7109375" customWidth="1"/>
    <col min="11269" max="11269" width="13.140625" bestFit="1" customWidth="1"/>
    <col min="11270" max="11270" width="9.5703125" customWidth="1"/>
    <col min="11271" max="11271" width="10.140625" customWidth="1"/>
    <col min="11272" max="11273" width="11.42578125" bestFit="1" customWidth="1"/>
    <col min="11521" max="11521" width="3.28515625" customWidth="1"/>
    <col min="11522" max="11522" width="31.42578125" customWidth="1"/>
    <col min="11523" max="11523" width="10.28515625" customWidth="1"/>
    <col min="11524" max="11524" width="10.7109375" customWidth="1"/>
    <col min="11525" max="11525" width="13.140625" bestFit="1" customWidth="1"/>
    <col min="11526" max="11526" width="9.5703125" customWidth="1"/>
    <col min="11527" max="11527" width="10.140625" customWidth="1"/>
    <col min="11528" max="11529" width="11.42578125" bestFit="1" customWidth="1"/>
    <col min="11777" max="11777" width="3.28515625" customWidth="1"/>
    <col min="11778" max="11778" width="31.42578125" customWidth="1"/>
    <col min="11779" max="11779" width="10.28515625" customWidth="1"/>
    <col min="11780" max="11780" width="10.7109375" customWidth="1"/>
    <col min="11781" max="11781" width="13.140625" bestFit="1" customWidth="1"/>
    <col min="11782" max="11782" width="9.5703125" customWidth="1"/>
    <col min="11783" max="11783" width="10.140625" customWidth="1"/>
    <col min="11784" max="11785" width="11.42578125" bestFit="1" customWidth="1"/>
    <col min="12033" max="12033" width="3.28515625" customWidth="1"/>
    <col min="12034" max="12034" width="31.42578125" customWidth="1"/>
    <col min="12035" max="12035" width="10.28515625" customWidth="1"/>
    <col min="12036" max="12036" width="10.7109375" customWidth="1"/>
    <col min="12037" max="12037" width="13.140625" bestFit="1" customWidth="1"/>
    <col min="12038" max="12038" width="9.5703125" customWidth="1"/>
    <col min="12039" max="12039" width="10.140625" customWidth="1"/>
    <col min="12040" max="12041" width="11.42578125" bestFit="1" customWidth="1"/>
    <col min="12289" max="12289" width="3.28515625" customWidth="1"/>
    <col min="12290" max="12290" width="31.42578125" customWidth="1"/>
    <col min="12291" max="12291" width="10.28515625" customWidth="1"/>
    <col min="12292" max="12292" width="10.7109375" customWidth="1"/>
    <col min="12293" max="12293" width="13.140625" bestFit="1" customWidth="1"/>
    <col min="12294" max="12294" width="9.5703125" customWidth="1"/>
    <col min="12295" max="12295" width="10.140625" customWidth="1"/>
    <col min="12296" max="12297" width="11.42578125" bestFit="1" customWidth="1"/>
    <col min="12545" max="12545" width="3.28515625" customWidth="1"/>
    <col min="12546" max="12546" width="31.42578125" customWidth="1"/>
    <col min="12547" max="12547" width="10.28515625" customWidth="1"/>
    <col min="12548" max="12548" width="10.7109375" customWidth="1"/>
    <col min="12549" max="12549" width="13.140625" bestFit="1" customWidth="1"/>
    <col min="12550" max="12550" width="9.5703125" customWidth="1"/>
    <col min="12551" max="12551" width="10.140625" customWidth="1"/>
    <col min="12552" max="12553" width="11.42578125" bestFit="1" customWidth="1"/>
    <col min="12801" max="12801" width="3.28515625" customWidth="1"/>
    <col min="12802" max="12802" width="31.42578125" customWidth="1"/>
    <col min="12803" max="12803" width="10.28515625" customWidth="1"/>
    <col min="12804" max="12804" width="10.7109375" customWidth="1"/>
    <col min="12805" max="12805" width="13.140625" bestFit="1" customWidth="1"/>
    <col min="12806" max="12806" width="9.5703125" customWidth="1"/>
    <col min="12807" max="12807" width="10.140625" customWidth="1"/>
    <col min="12808" max="12809" width="11.42578125" bestFit="1" customWidth="1"/>
    <col min="13057" max="13057" width="3.28515625" customWidth="1"/>
    <col min="13058" max="13058" width="31.42578125" customWidth="1"/>
    <col min="13059" max="13059" width="10.28515625" customWidth="1"/>
    <col min="13060" max="13060" width="10.7109375" customWidth="1"/>
    <col min="13061" max="13061" width="13.140625" bestFit="1" customWidth="1"/>
    <col min="13062" max="13062" width="9.5703125" customWidth="1"/>
    <col min="13063" max="13063" width="10.140625" customWidth="1"/>
    <col min="13064" max="13065" width="11.42578125" bestFit="1" customWidth="1"/>
    <col min="13313" max="13313" width="3.28515625" customWidth="1"/>
    <col min="13314" max="13314" width="31.42578125" customWidth="1"/>
    <col min="13315" max="13315" width="10.28515625" customWidth="1"/>
    <col min="13316" max="13316" width="10.7109375" customWidth="1"/>
    <col min="13317" max="13317" width="13.140625" bestFit="1" customWidth="1"/>
    <col min="13318" max="13318" width="9.5703125" customWidth="1"/>
    <col min="13319" max="13319" width="10.140625" customWidth="1"/>
    <col min="13320" max="13321" width="11.42578125" bestFit="1" customWidth="1"/>
    <col min="13569" max="13569" width="3.28515625" customWidth="1"/>
    <col min="13570" max="13570" width="31.42578125" customWidth="1"/>
    <col min="13571" max="13571" width="10.28515625" customWidth="1"/>
    <col min="13572" max="13572" width="10.7109375" customWidth="1"/>
    <col min="13573" max="13573" width="13.140625" bestFit="1" customWidth="1"/>
    <col min="13574" max="13574" width="9.5703125" customWidth="1"/>
    <col min="13575" max="13575" width="10.140625" customWidth="1"/>
    <col min="13576" max="13577" width="11.42578125" bestFit="1" customWidth="1"/>
    <col min="13825" max="13825" width="3.28515625" customWidth="1"/>
    <col min="13826" max="13826" width="31.42578125" customWidth="1"/>
    <col min="13827" max="13827" width="10.28515625" customWidth="1"/>
    <col min="13828" max="13828" width="10.7109375" customWidth="1"/>
    <col min="13829" max="13829" width="13.140625" bestFit="1" customWidth="1"/>
    <col min="13830" max="13830" width="9.5703125" customWidth="1"/>
    <col min="13831" max="13831" width="10.140625" customWidth="1"/>
    <col min="13832" max="13833" width="11.42578125" bestFit="1" customWidth="1"/>
    <col min="14081" max="14081" width="3.28515625" customWidth="1"/>
    <col min="14082" max="14082" width="31.42578125" customWidth="1"/>
    <col min="14083" max="14083" width="10.28515625" customWidth="1"/>
    <col min="14084" max="14084" width="10.7109375" customWidth="1"/>
    <col min="14085" max="14085" width="13.140625" bestFit="1" customWidth="1"/>
    <col min="14086" max="14086" width="9.5703125" customWidth="1"/>
    <col min="14087" max="14087" width="10.140625" customWidth="1"/>
    <col min="14088" max="14089" width="11.42578125" bestFit="1" customWidth="1"/>
    <col min="14337" max="14337" width="3.28515625" customWidth="1"/>
    <col min="14338" max="14338" width="31.42578125" customWidth="1"/>
    <col min="14339" max="14339" width="10.28515625" customWidth="1"/>
    <col min="14340" max="14340" width="10.7109375" customWidth="1"/>
    <col min="14341" max="14341" width="13.140625" bestFit="1" customWidth="1"/>
    <col min="14342" max="14342" width="9.5703125" customWidth="1"/>
    <col min="14343" max="14343" width="10.140625" customWidth="1"/>
    <col min="14344" max="14345" width="11.42578125" bestFit="1" customWidth="1"/>
    <col min="14593" max="14593" width="3.28515625" customWidth="1"/>
    <col min="14594" max="14594" width="31.42578125" customWidth="1"/>
    <col min="14595" max="14595" width="10.28515625" customWidth="1"/>
    <col min="14596" max="14596" width="10.7109375" customWidth="1"/>
    <col min="14597" max="14597" width="13.140625" bestFit="1" customWidth="1"/>
    <col min="14598" max="14598" width="9.5703125" customWidth="1"/>
    <col min="14599" max="14599" width="10.140625" customWidth="1"/>
    <col min="14600" max="14601" width="11.42578125" bestFit="1" customWidth="1"/>
    <col min="14849" max="14849" width="3.28515625" customWidth="1"/>
    <col min="14850" max="14850" width="31.42578125" customWidth="1"/>
    <col min="14851" max="14851" width="10.28515625" customWidth="1"/>
    <col min="14852" max="14852" width="10.7109375" customWidth="1"/>
    <col min="14853" max="14853" width="13.140625" bestFit="1" customWidth="1"/>
    <col min="14854" max="14854" width="9.5703125" customWidth="1"/>
    <col min="14855" max="14855" width="10.140625" customWidth="1"/>
    <col min="14856" max="14857" width="11.42578125" bestFit="1" customWidth="1"/>
    <col min="15105" max="15105" width="3.28515625" customWidth="1"/>
    <col min="15106" max="15106" width="31.42578125" customWidth="1"/>
    <col min="15107" max="15107" width="10.28515625" customWidth="1"/>
    <col min="15108" max="15108" width="10.7109375" customWidth="1"/>
    <col min="15109" max="15109" width="13.140625" bestFit="1" customWidth="1"/>
    <col min="15110" max="15110" width="9.5703125" customWidth="1"/>
    <col min="15111" max="15111" width="10.140625" customWidth="1"/>
    <col min="15112" max="15113" width="11.42578125" bestFit="1" customWidth="1"/>
    <col min="15361" max="15361" width="3.28515625" customWidth="1"/>
    <col min="15362" max="15362" width="31.42578125" customWidth="1"/>
    <col min="15363" max="15363" width="10.28515625" customWidth="1"/>
    <col min="15364" max="15364" width="10.7109375" customWidth="1"/>
    <col min="15365" max="15365" width="13.140625" bestFit="1" customWidth="1"/>
    <col min="15366" max="15366" width="9.5703125" customWidth="1"/>
    <col min="15367" max="15367" width="10.140625" customWidth="1"/>
    <col min="15368" max="15369" width="11.42578125" bestFit="1" customWidth="1"/>
    <col min="15617" max="15617" width="3.28515625" customWidth="1"/>
    <col min="15618" max="15618" width="31.42578125" customWidth="1"/>
    <col min="15619" max="15619" width="10.28515625" customWidth="1"/>
    <col min="15620" max="15620" width="10.7109375" customWidth="1"/>
    <col min="15621" max="15621" width="13.140625" bestFit="1" customWidth="1"/>
    <col min="15622" max="15622" width="9.5703125" customWidth="1"/>
    <col min="15623" max="15623" width="10.140625" customWidth="1"/>
    <col min="15624" max="15625" width="11.42578125" bestFit="1" customWidth="1"/>
    <col min="15873" max="15873" width="3.28515625" customWidth="1"/>
    <col min="15874" max="15874" width="31.42578125" customWidth="1"/>
    <col min="15875" max="15875" width="10.28515625" customWidth="1"/>
    <col min="15876" max="15876" width="10.7109375" customWidth="1"/>
    <col min="15877" max="15877" width="13.140625" bestFit="1" customWidth="1"/>
    <col min="15878" max="15878" width="9.5703125" customWidth="1"/>
    <col min="15879" max="15879" width="10.140625" customWidth="1"/>
    <col min="15880" max="15881" width="11.42578125" bestFit="1" customWidth="1"/>
    <col min="16129" max="16129" width="3.28515625" customWidth="1"/>
    <col min="16130" max="16130" width="31.42578125" customWidth="1"/>
    <col min="16131" max="16131" width="10.28515625" customWidth="1"/>
    <col min="16132" max="16132" width="10.7109375" customWidth="1"/>
    <col min="16133" max="16133" width="13.140625" bestFit="1" customWidth="1"/>
    <col min="16134" max="16134" width="9.5703125" customWidth="1"/>
    <col min="16135" max="16135" width="10.140625" customWidth="1"/>
    <col min="16136" max="16137" width="11.42578125" bestFit="1" customWidth="1"/>
  </cols>
  <sheetData>
    <row r="1" spans="1:14" x14ac:dyDescent="0.25">
      <c r="A1" s="188"/>
      <c r="B1" s="189"/>
      <c r="C1" s="189"/>
      <c r="D1" s="189"/>
      <c r="E1" s="189"/>
      <c r="F1" s="189"/>
      <c r="G1" s="189"/>
      <c r="H1" s="189"/>
      <c r="I1" s="189"/>
    </row>
    <row r="2" spans="1:14" x14ac:dyDescent="0.25">
      <c r="A2" s="190" t="s">
        <v>0</v>
      </c>
      <c r="B2" s="190"/>
      <c r="C2" s="190"/>
      <c r="D2" s="190"/>
      <c r="E2" s="190"/>
      <c r="F2" s="190"/>
      <c r="G2" s="190"/>
      <c r="H2" s="190"/>
      <c r="I2" s="190"/>
    </row>
    <row r="3" spans="1:14" x14ac:dyDescent="0.25">
      <c r="A3" s="190" t="s">
        <v>155</v>
      </c>
      <c r="B3" s="191"/>
      <c r="C3" s="191"/>
      <c r="D3" s="191"/>
      <c r="E3" s="191"/>
      <c r="F3" s="191"/>
      <c r="G3" s="191"/>
      <c r="H3" s="191"/>
      <c r="I3" s="191"/>
    </row>
    <row r="5" spans="1:14" ht="30" x14ac:dyDescent="0.25">
      <c r="A5" s="192" t="s">
        <v>1</v>
      </c>
      <c r="B5" s="194" t="s">
        <v>2</v>
      </c>
      <c r="C5" s="193" t="s">
        <v>3</v>
      </c>
      <c r="D5" s="193" t="s">
        <v>4</v>
      </c>
      <c r="E5" s="193" t="s">
        <v>120</v>
      </c>
      <c r="F5" s="193" t="s">
        <v>121</v>
      </c>
      <c r="G5" s="1" t="s">
        <v>5</v>
      </c>
      <c r="H5" s="1" t="s">
        <v>5</v>
      </c>
      <c r="I5" s="2" t="s">
        <v>5</v>
      </c>
    </row>
    <row r="6" spans="1:14" ht="35.25" thickBot="1" x14ac:dyDescent="0.3">
      <c r="A6" s="193"/>
      <c r="B6" s="195"/>
      <c r="C6" s="196"/>
      <c r="D6" s="196"/>
      <c r="E6" s="196"/>
      <c r="F6" s="196"/>
      <c r="G6" s="3" t="s">
        <v>133</v>
      </c>
      <c r="H6" s="3" t="s">
        <v>134</v>
      </c>
      <c r="I6" s="4" t="s">
        <v>145</v>
      </c>
    </row>
    <row r="7" spans="1:14" ht="15.75" thickBot="1" x14ac:dyDescent="0.3">
      <c r="A7" s="185">
        <v>1</v>
      </c>
      <c r="B7" s="5" t="s">
        <v>6</v>
      </c>
      <c r="C7" s="6">
        <v>41782</v>
      </c>
      <c r="D7" s="6">
        <v>37669</v>
      </c>
      <c r="E7" s="6">
        <v>37836</v>
      </c>
      <c r="F7" s="6">
        <v>37654</v>
      </c>
      <c r="G7" s="9">
        <f>F7/E7*100</f>
        <v>99.518976636008034</v>
      </c>
      <c r="H7" s="10">
        <f>F7/D7*100</f>
        <v>99.960179457909689</v>
      </c>
      <c r="I7" s="11">
        <f>F7/C7*100</f>
        <v>90.120147431908478</v>
      </c>
      <c r="K7">
        <f>SUM('МО г Кяхта:МО Тамирское'!C7)</f>
        <v>41782</v>
      </c>
      <c r="L7">
        <f>SUM('МО г Кяхта:МО Тамирское'!D7)</f>
        <v>37669</v>
      </c>
      <c r="M7">
        <f>SUM('МО г Кяхта:МО Тамирское'!E7)</f>
        <v>37836</v>
      </c>
      <c r="N7">
        <f>SUM('МО г Кяхта:МО Тамирское'!F7)</f>
        <v>37638</v>
      </c>
    </row>
    <row r="8" spans="1:14" ht="15.75" thickBot="1" x14ac:dyDescent="0.3">
      <c r="A8" s="186"/>
      <c r="B8" s="12" t="s">
        <v>7</v>
      </c>
      <c r="C8" s="6">
        <v>188</v>
      </c>
      <c r="D8" s="6">
        <v>207</v>
      </c>
      <c r="E8" s="6">
        <v>198</v>
      </c>
      <c r="F8" s="6">
        <v>110</v>
      </c>
      <c r="G8" s="15">
        <f>F8/E8*100</f>
        <v>55.555555555555557</v>
      </c>
      <c r="H8" s="16">
        <f t="shared" ref="H8:H78" si="0">F8/D8*100</f>
        <v>53.140096618357489</v>
      </c>
      <c r="I8" s="17">
        <f t="shared" ref="I8:I78" si="1">F8/C8*100</f>
        <v>58.51063829787234</v>
      </c>
      <c r="K8">
        <f>SUM('МО г Кяхта:МО Тамирское'!C8)</f>
        <v>188</v>
      </c>
      <c r="L8">
        <f>SUM('МО г Кяхта:МО Тамирское'!D8)</f>
        <v>207</v>
      </c>
      <c r="M8">
        <f>SUM('МО г Кяхта:МО Тамирское'!E8)</f>
        <v>198</v>
      </c>
      <c r="N8">
        <f>SUM('МО г Кяхта:МО Тамирское'!F8)</f>
        <v>110</v>
      </c>
    </row>
    <row r="9" spans="1:14" ht="15.75" thickBot="1" x14ac:dyDescent="0.3">
      <c r="A9" s="186"/>
      <c r="B9" s="18" t="s">
        <v>8</v>
      </c>
      <c r="C9" s="6">
        <v>6</v>
      </c>
      <c r="D9" s="6">
        <v>6</v>
      </c>
      <c r="E9" s="6">
        <v>0</v>
      </c>
      <c r="F9" s="6">
        <v>3</v>
      </c>
      <c r="G9" s="15" t="e">
        <f>F9/E9*100</f>
        <v>#DIV/0!</v>
      </c>
      <c r="H9" s="16">
        <f>F9/D9*100</f>
        <v>50</v>
      </c>
      <c r="I9" s="17">
        <f>F9/C9*100</f>
        <v>50</v>
      </c>
      <c r="K9">
        <f>SUM('МО г Кяхта:МО Тамирское'!C9)</f>
        <v>6</v>
      </c>
      <c r="L9">
        <f>SUM('МО г Кяхта:МО Тамирское'!D9)</f>
        <v>6</v>
      </c>
      <c r="M9">
        <f>SUM('МО г Кяхта:МО Тамирское'!E9)</f>
        <v>0</v>
      </c>
      <c r="N9">
        <f>SUM('МО г Кяхта:МО Тамирское'!F9)</f>
        <v>3</v>
      </c>
    </row>
    <row r="10" spans="1:14" ht="15.75" thickBot="1" x14ac:dyDescent="0.3">
      <c r="A10" s="187"/>
      <c r="B10" s="20" t="s">
        <v>9</v>
      </c>
      <c r="C10" s="6">
        <v>223</v>
      </c>
      <c r="D10" s="6">
        <v>-595</v>
      </c>
      <c r="E10" s="6">
        <v>-47</v>
      </c>
      <c r="F10" s="6">
        <v>-149</v>
      </c>
      <c r="G10" s="23">
        <f t="shared" ref="G10:G79" si="2">F10/E10*100</f>
        <v>317.02127659574467</v>
      </c>
      <c r="H10" s="24">
        <f t="shared" si="0"/>
        <v>25.042016806722689</v>
      </c>
      <c r="I10" s="25">
        <f t="shared" si="1"/>
        <v>-66.816143497757849</v>
      </c>
      <c r="K10">
        <f>SUM('МО г Кяхта:МО Тамирское'!C10)</f>
        <v>223</v>
      </c>
      <c r="L10">
        <f>SUM('МО г Кяхта:МО Тамирское'!D10)</f>
        <v>-595</v>
      </c>
      <c r="M10">
        <f>SUM('МО г Кяхта:МО Тамирское'!E10)</f>
        <v>-47</v>
      </c>
      <c r="N10">
        <f>SUM('МО г Кяхта:МО Тамирское'!F10)</f>
        <v>-149</v>
      </c>
    </row>
    <row r="11" spans="1:14" ht="15.75" thickBot="1" x14ac:dyDescent="0.3">
      <c r="A11" s="185">
        <v>2</v>
      </c>
      <c r="B11" s="26" t="s">
        <v>10</v>
      </c>
      <c r="C11" s="6">
        <v>24433</v>
      </c>
      <c r="D11" s="6">
        <v>23543</v>
      </c>
      <c r="E11" s="6">
        <v>23592</v>
      </c>
      <c r="F11" s="6">
        <v>23527</v>
      </c>
      <c r="G11" s="9">
        <f t="shared" si="2"/>
        <v>99.724482875551033</v>
      </c>
      <c r="H11" s="10">
        <f t="shared" si="0"/>
        <v>99.932039247334671</v>
      </c>
      <c r="I11" s="11">
        <f t="shared" si="1"/>
        <v>96.291900298776241</v>
      </c>
      <c r="K11">
        <f>SUM('МО г Кяхта:МО Тамирское'!C11)</f>
        <v>24433</v>
      </c>
      <c r="L11">
        <f>SUM('МО г Кяхта:МО Тамирское'!D11)</f>
        <v>23543</v>
      </c>
      <c r="M11">
        <f>SUM('МО г Кяхта:МО Тамирское'!E11)</f>
        <v>23592</v>
      </c>
      <c r="N11">
        <f>SUM('МО г Кяхта:МО Тамирское'!F11)</f>
        <v>23527</v>
      </c>
    </row>
    <row r="12" spans="1:14" ht="15.75" thickBot="1" x14ac:dyDescent="0.3">
      <c r="A12" s="186"/>
      <c r="B12" s="12" t="s">
        <v>11</v>
      </c>
      <c r="C12" s="6">
        <v>19611</v>
      </c>
      <c r="D12" s="6">
        <v>22200</v>
      </c>
      <c r="E12" s="6">
        <v>22130</v>
      </c>
      <c r="F12" s="6">
        <v>22031</v>
      </c>
      <c r="G12" s="15">
        <f t="shared" si="2"/>
        <v>99.552643470402174</v>
      </c>
      <c r="H12" s="16">
        <f t="shared" si="0"/>
        <v>99.238738738738746</v>
      </c>
      <c r="I12" s="17">
        <f t="shared" si="1"/>
        <v>112.34001325786549</v>
      </c>
      <c r="K12">
        <f>SUM('МО г Кяхта:МО Тамирское'!C12)</f>
        <v>19611</v>
      </c>
      <c r="L12">
        <f>SUM('МО г Кяхта:МО Тамирское'!D12)</f>
        <v>22200</v>
      </c>
      <c r="M12">
        <f>SUM('МО г Кяхта:МО Тамирское'!E12)</f>
        <v>22130</v>
      </c>
      <c r="N12">
        <f>SUM('МО г Кяхта:МО Тамирское'!F12)</f>
        <v>22031</v>
      </c>
    </row>
    <row r="13" spans="1:14" ht="15.75" thickBot="1" x14ac:dyDescent="0.3">
      <c r="A13" s="186"/>
      <c r="B13" s="12" t="s">
        <v>12</v>
      </c>
      <c r="C13" s="6">
        <v>3426</v>
      </c>
      <c r="D13" s="6">
        <v>1006</v>
      </c>
      <c r="E13" s="6">
        <v>993</v>
      </c>
      <c r="F13" s="6">
        <v>1035</v>
      </c>
      <c r="G13" s="15">
        <f t="shared" si="2"/>
        <v>104.22960725075529</v>
      </c>
      <c r="H13" s="16">
        <f t="shared" si="0"/>
        <v>102.88270377733599</v>
      </c>
      <c r="I13" s="17">
        <f t="shared" si="1"/>
        <v>30.210157618213664</v>
      </c>
      <c r="K13">
        <f>SUM('МО г Кяхта:МО Тамирское'!C13)</f>
        <v>3426</v>
      </c>
      <c r="L13">
        <f>SUM('МО г Кяхта:МО Тамирское'!D13)</f>
        <v>1006</v>
      </c>
      <c r="M13">
        <f>SUM('МО г Кяхта:МО Тамирское'!E13)</f>
        <v>993</v>
      </c>
      <c r="N13">
        <f>SUM('МО г Кяхта:МО Тамирское'!F13)</f>
        <v>1035</v>
      </c>
    </row>
    <row r="14" spans="1:14" ht="15.75" thickBot="1" x14ac:dyDescent="0.3">
      <c r="A14" s="186"/>
      <c r="B14" s="12" t="s">
        <v>13</v>
      </c>
      <c r="C14" s="6">
        <v>292</v>
      </c>
      <c r="D14" s="6">
        <v>141</v>
      </c>
      <c r="E14" s="6">
        <v>188</v>
      </c>
      <c r="F14" s="6">
        <v>144</v>
      </c>
      <c r="G14" s="15">
        <f t="shared" si="2"/>
        <v>76.59574468085107</v>
      </c>
      <c r="H14" s="16">
        <f t="shared" si="0"/>
        <v>102.12765957446808</v>
      </c>
      <c r="I14" s="17">
        <f t="shared" si="1"/>
        <v>49.315068493150683</v>
      </c>
      <c r="K14">
        <f>SUM('МО г Кяхта:МО Тамирское'!C14)</f>
        <v>292</v>
      </c>
      <c r="L14">
        <f>SUM('МО г Кяхта:МО Тамирское'!D14)</f>
        <v>141</v>
      </c>
      <c r="M14">
        <f>SUM('МО г Кяхта:МО Тамирское'!E14)</f>
        <v>188</v>
      </c>
      <c r="N14">
        <f>SUM('МО г Кяхта:МО Тамирское'!F14)</f>
        <v>144</v>
      </c>
    </row>
    <row r="15" spans="1:14" ht="15.75" thickBot="1" x14ac:dyDescent="0.3">
      <c r="A15" s="186"/>
      <c r="B15" s="27" t="s">
        <v>14</v>
      </c>
      <c r="C15" s="6">
        <v>19903</v>
      </c>
      <c r="D15" s="6">
        <v>22341</v>
      </c>
      <c r="E15" s="6">
        <v>22318</v>
      </c>
      <c r="F15" s="6">
        <v>22175</v>
      </c>
      <c r="G15" s="15">
        <f t="shared" si="2"/>
        <v>99.35926158257908</v>
      </c>
      <c r="H15" s="16">
        <f t="shared" si="0"/>
        <v>99.256971487399852</v>
      </c>
      <c r="I15" s="17">
        <f t="shared" si="1"/>
        <v>111.41536451791187</v>
      </c>
      <c r="K15">
        <f>SUM('МО г Кяхта:МО Тамирское'!C15)</f>
        <v>19903</v>
      </c>
      <c r="L15">
        <f>SUM('МО г Кяхта:МО Тамирское'!D15)</f>
        <v>22341</v>
      </c>
      <c r="M15">
        <f>SUM('МО г Кяхта:МО Тамирское'!E15)</f>
        <v>22318</v>
      </c>
      <c r="N15">
        <f>SUM('МО г Кяхта:МО Тамирское'!F15)</f>
        <v>22175</v>
      </c>
    </row>
    <row r="16" spans="1:14" ht="15.75" thickBot="1" x14ac:dyDescent="0.3">
      <c r="A16" s="186"/>
      <c r="B16" s="29" t="s">
        <v>15</v>
      </c>
      <c r="C16" s="178">
        <v>0.40210880147543265</v>
      </c>
      <c r="D16" s="178">
        <v>0.11779759184134304</v>
      </c>
      <c r="E16" s="178">
        <v>0.18429297777070267</v>
      </c>
      <c r="F16" s="178">
        <v>0.131740261041941</v>
      </c>
      <c r="G16" s="15">
        <f t="shared" si="2"/>
        <v>71.484145861407839</v>
      </c>
      <c r="H16" s="16">
        <f t="shared" si="0"/>
        <v>111.83612413688115</v>
      </c>
      <c r="I16" s="17">
        <f t="shared" si="1"/>
        <v>32.762342072233864</v>
      </c>
      <c r="K16">
        <f>SUM('МО г Кяхта:МО Тамирское'!C16)</f>
        <v>0.40210880147543265</v>
      </c>
      <c r="L16">
        <f>SUM('МО г Кяхта:МО Тамирское'!D16)</f>
        <v>0.11779759184134303</v>
      </c>
      <c r="M16">
        <f>SUM('МО г Кяхта:МО Тамирское'!E16)</f>
        <v>0.18429297777070261</v>
      </c>
      <c r="N16">
        <f>SUM('МО г Кяхта:МО Тамирское'!F16)</f>
        <v>0.13174026104194098</v>
      </c>
    </row>
    <row r="17" spans="1:14" ht="15.75" thickBot="1" x14ac:dyDescent="0.3">
      <c r="A17" s="187"/>
      <c r="B17" s="32" t="s">
        <v>16</v>
      </c>
      <c r="C17" s="178">
        <v>4.9441450236708349</v>
      </c>
      <c r="D17" s="178">
        <v>0.87321013916098611</v>
      </c>
      <c r="E17" s="178">
        <v>0.85561484634409368</v>
      </c>
      <c r="F17" s="178">
        <v>0.93362383538408</v>
      </c>
      <c r="G17" s="23">
        <f t="shared" si="2"/>
        <v>109.1173019464665</v>
      </c>
      <c r="H17" s="24">
        <f t="shared" si="0"/>
        <v>106.91857475236621</v>
      </c>
      <c r="I17" s="25">
        <f t="shared" si="1"/>
        <v>18.883423340420155</v>
      </c>
      <c r="K17">
        <f>SUM('МО г Кяхта:МО Тамирское'!C17)</f>
        <v>4.9441450236708366</v>
      </c>
      <c r="L17">
        <f>SUM('МО г Кяхта:МО Тамирское'!D17)</f>
        <v>0.87321013916098611</v>
      </c>
      <c r="M17">
        <f>SUM('МО г Кяхта:МО Тамирское'!E17)</f>
        <v>0.85561484634409379</v>
      </c>
      <c r="N17">
        <f>SUM('МО г Кяхта:МО Тамирское'!F17)</f>
        <v>0.93362383538408</v>
      </c>
    </row>
    <row r="18" spans="1:14" ht="15.75" thickBot="1" x14ac:dyDescent="0.3">
      <c r="A18" s="185">
        <v>3</v>
      </c>
      <c r="B18" s="26" t="s">
        <v>17</v>
      </c>
      <c r="C18" s="6">
        <v>2106986.9900000002</v>
      </c>
      <c r="D18" s="6">
        <v>4493409.0616407981</v>
      </c>
      <c r="E18" s="6">
        <v>4708200.75</v>
      </c>
      <c r="F18" s="6">
        <v>4749550.6100000003</v>
      </c>
      <c r="G18" s="9">
        <f t="shared" si="2"/>
        <v>100.87825184599446</v>
      </c>
      <c r="H18" s="10">
        <f t="shared" si="0"/>
        <v>105.70038349158601</v>
      </c>
      <c r="I18" s="11">
        <f t="shared" si="1"/>
        <v>225.41907627061332</v>
      </c>
      <c r="K18">
        <f>SUM('МО г Кяхта:МО Тамирское'!C18)</f>
        <v>2106986.9900000002</v>
      </c>
      <c r="L18">
        <f>SUM('МО г Кяхта:МО Тамирское'!D18)</f>
        <v>4493409.0616407981</v>
      </c>
      <c r="M18">
        <f>SUM('МО г Кяхта:МО Тамирское'!E18)</f>
        <v>4708200.7500000009</v>
      </c>
      <c r="N18">
        <f>SUM('МО г Кяхта:МО Тамирское'!F18)</f>
        <v>4749550.6100000003</v>
      </c>
    </row>
    <row r="19" spans="1:14" ht="26.25" thickBot="1" x14ac:dyDescent="0.3">
      <c r="A19" s="187"/>
      <c r="B19" s="36" t="s">
        <v>18</v>
      </c>
      <c r="C19" s="179">
        <v>91759.736283240869</v>
      </c>
      <c r="D19" s="179">
        <v>196211.6936634249</v>
      </c>
      <c r="E19" s="179">
        <v>210903.9601171735</v>
      </c>
      <c r="F19" s="179">
        <v>213343.26964023779</v>
      </c>
      <c r="G19" s="23">
        <f t="shared" si="2"/>
        <v>101.15659730699656</v>
      </c>
      <c r="H19" s="24">
        <f t="shared" si="0"/>
        <v>108.73116971621468</v>
      </c>
      <c r="I19" s="25">
        <f t="shared" si="1"/>
        <v>232.50205186041183</v>
      </c>
      <c r="K19">
        <f>SUM('МО г Кяхта:МО Тамирское'!C19)</f>
        <v>91759.736283240854</v>
      </c>
      <c r="L19">
        <f>SUM('МО г Кяхта:МО Тамирское'!D19)</f>
        <v>196211.69366342493</v>
      </c>
      <c r="M19">
        <f>SUM('МО г Кяхта:МО Тамирское'!E19)</f>
        <v>210903.9601171735</v>
      </c>
      <c r="N19">
        <f>SUM('МО г Кяхта:МО Тамирское'!F19)</f>
        <v>213343.26964023776</v>
      </c>
    </row>
    <row r="20" spans="1:14" ht="15.75" thickBot="1" x14ac:dyDescent="0.3">
      <c r="A20" s="185">
        <v>4</v>
      </c>
      <c r="B20" s="5" t="s">
        <v>19</v>
      </c>
      <c r="C20" s="6">
        <v>2450205.4500000002</v>
      </c>
      <c r="D20" s="6">
        <v>6058120.8199999994</v>
      </c>
      <c r="E20" s="6">
        <v>2814803.4200000004</v>
      </c>
      <c r="F20" s="6">
        <v>6304770.0000000009</v>
      </c>
      <c r="G20" s="9">
        <f t="shared" si="2"/>
        <v>223.98615673132869</v>
      </c>
      <c r="H20" s="10">
        <f t="shared" si="0"/>
        <v>104.07138099962823</v>
      </c>
      <c r="I20" s="11">
        <f t="shared" si="1"/>
        <v>257.31597323808091</v>
      </c>
      <c r="K20">
        <f>SUM('МО г Кяхта:МО Тамирское'!C20)</f>
        <v>2450205.4499999997</v>
      </c>
      <c r="L20">
        <f>SUM('МО г Кяхта:МО Тамирское'!D20)</f>
        <v>6058120.8199999994</v>
      </c>
      <c r="M20">
        <f>SUM('МО г Кяхта:МО Тамирское'!E20)</f>
        <v>2814803.42</v>
      </c>
      <c r="N20">
        <f>SUM('МО г Кяхта:МО Тамирское'!F20)</f>
        <v>6304770.0000000009</v>
      </c>
    </row>
    <row r="21" spans="1:14" ht="15.75" thickBot="1" x14ac:dyDescent="0.3">
      <c r="A21" s="187"/>
      <c r="B21" s="39" t="s">
        <v>20</v>
      </c>
      <c r="C21" s="180">
        <v>57964.050960581248</v>
      </c>
      <c r="D21" s="180">
        <v>180167.34024581028</v>
      </c>
      <c r="E21" s="180">
        <v>171426.57036945521</v>
      </c>
      <c r="F21" s="180">
        <v>186254.94142646415</v>
      </c>
      <c r="G21" s="23">
        <f t="shared" si="2"/>
        <v>108.6499840865107</v>
      </c>
      <c r="H21" s="24">
        <f t="shared" si="0"/>
        <v>103.37885943831347</v>
      </c>
      <c r="I21" s="41">
        <f t="shared" si="1"/>
        <v>321.32837222354902</v>
      </c>
      <c r="K21">
        <f>SUM('МО г Кяхта:МО Тамирское'!C21)</f>
        <v>57964.050960581248</v>
      </c>
      <c r="L21">
        <f>SUM('МО г Кяхта:МО Тамирское'!D21)</f>
        <v>180167.34024581028</v>
      </c>
      <c r="M21">
        <f>SUM('МО г Кяхта:МО Тамирское'!E21)</f>
        <v>171426.57036945524</v>
      </c>
      <c r="N21">
        <f>SUM('МО г Кяхта:МО Тамирское'!F21)</f>
        <v>186386.48569286166</v>
      </c>
    </row>
    <row r="22" spans="1:14" ht="27" thickBot="1" x14ac:dyDescent="0.3">
      <c r="A22" s="185">
        <v>5</v>
      </c>
      <c r="B22" s="42" t="s">
        <v>21</v>
      </c>
      <c r="C22" s="6">
        <v>4666</v>
      </c>
      <c r="D22" s="6">
        <v>1831</v>
      </c>
      <c r="E22" s="6">
        <v>1825</v>
      </c>
      <c r="F22" s="6">
        <v>1903</v>
      </c>
      <c r="G22" s="9">
        <f t="shared" si="2"/>
        <v>104.27397260273972</v>
      </c>
      <c r="H22" s="10">
        <f t="shared" si="0"/>
        <v>103.93227744401968</v>
      </c>
      <c r="I22" s="43">
        <f t="shared" si="1"/>
        <v>40.784397771110157</v>
      </c>
      <c r="K22">
        <f>SUM('МО г Кяхта:МО Тамирское'!C22)</f>
        <v>4666</v>
      </c>
      <c r="L22">
        <f>SUM('МО г Кяхта:МО Тамирское'!D22)</f>
        <v>1831</v>
      </c>
      <c r="M22">
        <f>SUM('МО г Кяхта:МО Тамирское'!E22)</f>
        <v>1825</v>
      </c>
      <c r="N22">
        <f>SUM('МО г Кяхта:МО Тамирское'!F22)</f>
        <v>1903</v>
      </c>
    </row>
    <row r="23" spans="1:14" ht="27" thickBot="1" x14ac:dyDescent="0.3">
      <c r="A23" s="187"/>
      <c r="B23" s="44" t="s">
        <v>22</v>
      </c>
      <c r="C23" s="179">
        <v>220.25650001661398</v>
      </c>
      <c r="D23" s="179">
        <v>103.14532398084781</v>
      </c>
      <c r="E23" s="179">
        <v>102.09004268269859</v>
      </c>
      <c r="F23" s="179">
        <v>101.64900797813625</v>
      </c>
      <c r="G23" s="23">
        <f t="shared" si="2"/>
        <v>99.5679943969334</v>
      </c>
      <c r="H23" s="24">
        <f t="shared" si="0"/>
        <v>98.549312809382045</v>
      </c>
      <c r="I23" s="41">
        <f t="shared" si="1"/>
        <v>46.150287492295959</v>
      </c>
      <c r="K23">
        <f>SUM('МО г Кяхта:МО Тамирское'!C23)</f>
        <v>220.25650001661393</v>
      </c>
      <c r="L23">
        <f>SUM('МО г Кяхта:МО Тамирское'!D23)</f>
        <v>103.14532398084782</v>
      </c>
      <c r="M23">
        <f>SUM('МО г Кяхта:МО Тамирское'!E23)</f>
        <v>102.09004268269859</v>
      </c>
      <c r="N23">
        <f>SUM('МО г Кяхта:МО Тамирское'!F23)</f>
        <v>101.76610285467788</v>
      </c>
    </row>
    <row r="24" spans="1:14" ht="27" thickBot="1" x14ac:dyDescent="0.3">
      <c r="A24" s="200">
        <v>6</v>
      </c>
      <c r="B24" s="101" t="s">
        <v>23</v>
      </c>
      <c r="C24" s="6"/>
      <c r="D24" s="6"/>
      <c r="E24" s="6"/>
      <c r="F24" s="6"/>
      <c r="G24" s="9"/>
      <c r="H24" s="10"/>
      <c r="I24" s="43"/>
      <c r="K24">
        <f>SUM('МО г Кяхта:МО Тамирское'!C24)</f>
        <v>0</v>
      </c>
      <c r="L24">
        <f>SUM('МО г Кяхта:МО Тамирское'!D24)</f>
        <v>0</v>
      </c>
      <c r="M24">
        <f>SUM('МО г Кяхта:МО Тамирское'!E24)</f>
        <v>0</v>
      </c>
      <c r="N24">
        <f>SUM('МО г Кяхта:МО Тамирское'!F24)</f>
        <v>0</v>
      </c>
    </row>
    <row r="25" spans="1:14" ht="15.75" thickBot="1" x14ac:dyDescent="0.3">
      <c r="A25" s="201"/>
      <c r="B25" s="48" t="s">
        <v>24</v>
      </c>
      <c r="C25" s="6">
        <v>1418</v>
      </c>
      <c r="D25" s="6">
        <v>1651.3999999999999</v>
      </c>
      <c r="E25" s="6">
        <v>1877.5999999999997</v>
      </c>
      <c r="F25" s="181">
        <v>1976.6499999999999</v>
      </c>
      <c r="G25" s="15">
        <f t="shared" si="2"/>
        <v>105.27535151256924</v>
      </c>
      <c r="H25" s="16">
        <f t="shared" si="0"/>
        <v>119.69540995518955</v>
      </c>
      <c r="I25" s="50">
        <f t="shared" si="1"/>
        <v>139.39703808180533</v>
      </c>
      <c r="K25">
        <f>SUM('МО г Кяхта:МО Тамирское'!C25)</f>
        <v>1418</v>
      </c>
      <c r="L25">
        <f>SUM('МО г Кяхта:МО Тамирское'!D25)</f>
        <v>1651.3999999999999</v>
      </c>
      <c r="M25">
        <f>SUM('МО г Кяхта:МО Тамирское'!E25)</f>
        <v>1877.5999999999997</v>
      </c>
      <c r="N25">
        <f>SUM('МО г Кяхта:МО Тамирское'!F25)</f>
        <v>1976.65</v>
      </c>
    </row>
    <row r="26" spans="1:14" ht="15.75" thickBot="1" x14ac:dyDescent="0.3">
      <c r="A26" s="201"/>
      <c r="B26" s="12" t="s">
        <v>25</v>
      </c>
      <c r="C26" s="6">
        <v>36</v>
      </c>
      <c r="D26" s="6">
        <v>391.73199999999997</v>
      </c>
      <c r="E26" s="6">
        <v>333.03300000000002</v>
      </c>
      <c r="F26" s="181">
        <v>359.73</v>
      </c>
      <c r="G26" s="15">
        <f t="shared" si="2"/>
        <v>108.01632270675879</v>
      </c>
      <c r="H26" s="16">
        <f t="shared" si="0"/>
        <v>91.830639314633487</v>
      </c>
      <c r="I26" s="50">
        <f t="shared" si="1"/>
        <v>999.25</v>
      </c>
      <c r="K26">
        <f>SUM('МО г Кяхта:МО Тамирское'!C26)</f>
        <v>36</v>
      </c>
      <c r="L26">
        <f>SUM('МО г Кяхта:МО Тамирское'!D26)</f>
        <v>391.73199999999997</v>
      </c>
      <c r="M26">
        <f>SUM('МО г Кяхта:МО Тамирское'!E26)</f>
        <v>333.03300000000002</v>
      </c>
      <c r="N26">
        <f>SUM('МО г Кяхта:МО Тамирское'!F26)</f>
        <v>359.73</v>
      </c>
    </row>
    <row r="27" spans="1:14" ht="15.75" thickBot="1" x14ac:dyDescent="0.3">
      <c r="A27" s="201"/>
      <c r="B27" s="12" t="s">
        <v>26</v>
      </c>
      <c r="C27" s="6"/>
      <c r="D27" s="6">
        <v>80</v>
      </c>
      <c r="E27" s="6">
        <v>60</v>
      </c>
      <c r="F27" s="6">
        <v>47</v>
      </c>
      <c r="G27" s="15">
        <f>F27/E27*100</f>
        <v>78.333333333333329</v>
      </c>
      <c r="H27" s="16">
        <f>F27/D27*100</f>
        <v>58.75</v>
      </c>
      <c r="I27" s="50" t="e">
        <f>F27/C27*100</f>
        <v>#DIV/0!</v>
      </c>
      <c r="K27">
        <f>SUM('МО г Кяхта:МО Тамирское'!C27)</f>
        <v>0</v>
      </c>
      <c r="L27">
        <f>SUM('МО г Кяхта:МО Тамирское'!D27)</f>
        <v>80</v>
      </c>
      <c r="M27">
        <f>SUM('МО г Кяхта:МО Тамирское'!E27)</f>
        <v>60</v>
      </c>
      <c r="N27">
        <f>SUM('МО г Кяхта:МО Тамирское'!F27)</f>
        <v>47</v>
      </c>
    </row>
    <row r="28" spans="1:14" ht="15.75" thickBot="1" x14ac:dyDescent="0.3">
      <c r="A28" s="201"/>
      <c r="B28" s="12" t="s">
        <v>27</v>
      </c>
      <c r="C28" s="6">
        <v>230.9</v>
      </c>
      <c r="D28" s="6">
        <v>29.3</v>
      </c>
      <c r="E28" s="6">
        <v>29.3</v>
      </c>
      <c r="F28" s="6">
        <v>12</v>
      </c>
      <c r="G28" s="15">
        <f t="shared" si="2"/>
        <v>40.955631399317404</v>
      </c>
      <c r="H28" s="16">
        <f t="shared" si="0"/>
        <v>40.955631399317404</v>
      </c>
      <c r="I28" s="50">
        <f t="shared" si="1"/>
        <v>5.19705500216544</v>
      </c>
      <c r="K28">
        <f>SUM('МО г Кяхта:МО Тамирское'!C28)</f>
        <v>230.9</v>
      </c>
      <c r="L28">
        <f>SUM('МО г Кяхта:МО Тамирское'!D28)</f>
        <v>29.3</v>
      </c>
      <c r="M28">
        <f>SUM('МО г Кяхта:МО Тамирское'!E28)</f>
        <v>29.3</v>
      </c>
      <c r="N28">
        <f>SUM('МО г Кяхта:МО Тамирское'!F28)</f>
        <v>12</v>
      </c>
    </row>
    <row r="29" spans="1:14" ht="15.75" thickBot="1" x14ac:dyDescent="0.3">
      <c r="A29" s="201"/>
      <c r="B29" s="12" t="s">
        <v>28</v>
      </c>
      <c r="C29" s="6">
        <v>1035.9000000000001</v>
      </c>
      <c r="D29" s="6">
        <v>119</v>
      </c>
      <c r="E29" s="6">
        <v>110.125</v>
      </c>
      <c r="F29" s="181">
        <v>88.13</v>
      </c>
      <c r="G29" s="15">
        <f t="shared" si="2"/>
        <v>80.027241770715094</v>
      </c>
      <c r="H29" s="16">
        <f t="shared" si="0"/>
        <v>74.058823529411768</v>
      </c>
      <c r="I29" s="50">
        <f t="shared" si="1"/>
        <v>8.507577951539723</v>
      </c>
      <c r="K29">
        <f>SUM('МО г Кяхта:МО Тамирское'!C29)</f>
        <v>1035.9000000000001</v>
      </c>
      <c r="L29">
        <f>SUM('МО г Кяхта:МО Тамирское'!D29)</f>
        <v>119</v>
      </c>
      <c r="M29">
        <f>SUM('МО г Кяхта:МО Тамирское'!E29)</f>
        <v>110.125</v>
      </c>
      <c r="N29">
        <f>SUM('МО г Кяхта:МО Тамирское'!F29)</f>
        <v>88.13</v>
      </c>
    </row>
    <row r="30" spans="1:14" ht="15.75" thickBot="1" x14ac:dyDescent="0.3">
      <c r="A30" s="201"/>
      <c r="B30" s="12" t="s">
        <v>29</v>
      </c>
      <c r="C30" s="6">
        <v>203.20000000000002</v>
      </c>
      <c r="D30" s="6">
        <v>458.31200000000001</v>
      </c>
      <c r="E30" s="6">
        <v>433.83100000000007</v>
      </c>
      <c r="F30" s="6">
        <v>153.83000000000001</v>
      </c>
      <c r="G30" s="15">
        <f t="shared" si="2"/>
        <v>35.45850803653957</v>
      </c>
      <c r="H30" s="16">
        <f t="shared" si="0"/>
        <v>33.564471364485335</v>
      </c>
      <c r="I30" s="50">
        <f t="shared" si="1"/>
        <v>75.703740157480311</v>
      </c>
      <c r="K30">
        <f>SUM('МО г Кяхта:МО Тамирское'!C30)</f>
        <v>203.20000000000002</v>
      </c>
      <c r="L30">
        <f>SUM('МО г Кяхта:МО Тамирское'!D30)</f>
        <v>458.31200000000007</v>
      </c>
      <c r="M30">
        <f>SUM('МО г Кяхта:МО Тамирское'!E30)</f>
        <v>433.83099999999996</v>
      </c>
      <c r="N30">
        <f>SUM('МО г Кяхта:МО Тамирское'!F30)</f>
        <v>153.83000000000001</v>
      </c>
    </row>
    <row r="31" spans="1:14" ht="15.75" thickBot="1" x14ac:dyDescent="0.3">
      <c r="A31" s="201"/>
      <c r="B31" s="52" t="s">
        <v>30</v>
      </c>
      <c r="C31" s="6"/>
      <c r="D31" s="6">
        <v>126</v>
      </c>
      <c r="E31" s="6">
        <v>75</v>
      </c>
      <c r="F31" s="6">
        <v>75</v>
      </c>
      <c r="G31" s="15">
        <f t="shared" si="2"/>
        <v>100</v>
      </c>
      <c r="H31" s="16">
        <f t="shared" si="0"/>
        <v>59.523809523809526</v>
      </c>
      <c r="I31" s="50" t="e">
        <f t="shared" si="1"/>
        <v>#DIV/0!</v>
      </c>
      <c r="K31">
        <f>SUM('МО г Кяхта:МО Тамирское'!C31)</f>
        <v>0</v>
      </c>
      <c r="L31">
        <f>SUM('МО г Кяхта:МО Тамирское'!D31)</f>
        <v>126</v>
      </c>
      <c r="M31">
        <f>SUM('МО г Кяхта:МО Тамирское'!E31)</f>
        <v>75</v>
      </c>
      <c r="N31">
        <f>SUM('МО г Кяхта:МО Тамирское'!F31)</f>
        <v>75</v>
      </c>
    </row>
    <row r="32" spans="1:14" ht="15.75" thickBot="1" x14ac:dyDescent="0.3">
      <c r="A32" s="201"/>
      <c r="B32" s="12" t="s">
        <v>31</v>
      </c>
      <c r="C32" s="6"/>
      <c r="D32" s="6">
        <v>10</v>
      </c>
      <c r="E32" s="6"/>
      <c r="F32" s="6"/>
      <c r="G32" s="15" t="e">
        <f>F32/E32*100</f>
        <v>#DIV/0!</v>
      </c>
      <c r="H32" s="16">
        <f>F32/D32*100</f>
        <v>0</v>
      </c>
      <c r="I32" s="50" t="e">
        <f>F32/C32*100</f>
        <v>#DIV/0!</v>
      </c>
      <c r="K32">
        <f>SUM('МО г Кяхта:МО Тамирское'!C32)</f>
        <v>0</v>
      </c>
      <c r="L32">
        <f>SUM('МО г Кяхта:МО Тамирское'!D32)</f>
        <v>10</v>
      </c>
      <c r="M32">
        <f>SUM('МО г Кяхта:МО Тамирское'!E32)</f>
        <v>0</v>
      </c>
      <c r="N32">
        <f>SUM('МО г Кяхта:МО Тамирское'!F32)</f>
        <v>0</v>
      </c>
    </row>
    <row r="33" spans="1:14" ht="15.75" thickBot="1" x14ac:dyDescent="0.3">
      <c r="A33" s="201"/>
      <c r="B33" s="12" t="s">
        <v>32</v>
      </c>
      <c r="C33" s="6"/>
      <c r="D33" s="6">
        <v>67</v>
      </c>
      <c r="E33" s="6">
        <v>69</v>
      </c>
      <c r="F33" s="6">
        <v>69</v>
      </c>
      <c r="G33" s="15">
        <f t="shared" si="2"/>
        <v>100</v>
      </c>
      <c r="H33" s="16">
        <f t="shared" si="0"/>
        <v>102.98507462686568</v>
      </c>
      <c r="I33" s="50" t="e">
        <f t="shared" si="1"/>
        <v>#DIV/0!</v>
      </c>
      <c r="K33">
        <f>SUM('МО г Кяхта:МО Тамирское'!C33)</f>
        <v>0</v>
      </c>
      <c r="L33">
        <f>SUM('МО г Кяхта:МО Тамирское'!D33)</f>
        <v>67</v>
      </c>
      <c r="M33">
        <f>SUM('МО г Кяхта:МО Тамирское'!E33)</f>
        <v>69</v>
      </c>
      <c r="N33">
        <f>SUM('МО г Кяхта:МО Тамирское'!F33)</f>
        <v>69</v>
      </c>
    </row>
    <row r="34" spans="1:14" ht="15.75" thickBot="1" x14ac:dyDescent="0.3">
      <c r="A34" s="201"/>
      <c r="B34" s="12" t="s">
        <v>33</v>
      </c>
      <c r="C34" s="6">
        <v>14332</v>
      </c>
      <c r="D34" s="6">
        <v>19232.222000000002</v>
      </c>
      <c r="E34" s="6">
        <v>19207.55</v>
      </c>
      <c r="F34" s="180">
        <v>18199.199999999997</v>
      </c>
      <c r="G34" s="15">
        <f t="shared" si="2"/>
        <v>94.750241441516479</v>
      </c>
      <c r="H34" s="16">
        <f t="shared" si="0"/>
        <v>94.628691370139109</v>
      </c>
      <c r="I34" s="50">
        <f t="shared" si="1"/>
        <v>126.98297516048002</v>
      </c>
      <c r="K34">
        <f>SUM('МО г Кяхта:МО Тамирское'!C34)</f>
        <v>14332</v>
      </c>
      <c r="L34">
        <f>SUM('МО г Кяхта:МО Тамирское'!D34)</f>
        <v>19232.222000000002</v>
      </c>
      <c r="M34">
        <f>SUM('МО г Кяхта:МО Тамирское'!E34)</f>
        <v>19207.55</v>
      </c>
      <c r="N34">
        <f>SUM('МО г Кяхта:МО Тамирское'!F34)</f>
        <v>18199.199999999997</v>
      </c>
    </row>
    <row r="35" spans="1:14" ht="15.75" thickBot="1" x14ac:dyDescent="0.3">
      <c r="A35" s="201"/>
      <c r="B35" s="53" t="s">
        <v>34</v>
      </c>
      <c r="C35" s="6">
        <v>67227</v>
      </c>
      <c r="D35" s="6">
        <v>404603.10840000003</v>
      </c>
      <c r="E35" s="6">
        <v>385226.00300000003</v>
      </c>
      <c r="F35" s="6">
        <v>420916.21</v>
      </c>
      <c r="G35" s="15">
        <f t="shared" si="2"/>
        <v>109.26474503851185</v>
      </c>
      <c r="H35" s="16">
        <f t="shared" si="0"/>
        <v>104.03187747729127</v>
      </c>
      <c r="I35" s="50">
        <f t="shared" si="1"/>
        <v>626.11184494325198</v>
      </c>
      <c r="K35">
        <f>SUM('МО г Кяхта:МО Тамирское'!C35)</f>
        <v>67227</v>
      </c>
      <c r="L35">
        <f>SUM('МО г Кяхта:МО Тамирское'!D35)</f>
        <v>404603.10840000008</v>
      </c>
      <c r="M35">
        <f>SUM('МО г Кяхта:МО Тамирское'!E35)</f>
        <v>385226.00300000003</v>
      </c>
      <c r="N35">
        <f>SUM('МО г Кяхта:МО Тамирское'!F35)</f>
        <v>420916.21</v>
      </c>
    </row>
    <row r="36" spans="1:14" ht="15.75" thickBot="1" x14ac:dyDescent="0.3">
      <c r="A36" s="201"/>
      <c r="B36" s="12" t="s">
        <v>35</v>
      </c>
      <c r="C36" s="6">
        <v>18968</v>
      </c>
      <c r="D36" s="6">
        <v>78296.663</v>
      </c>
      <c r="E36" s="6">
        <v>73871.002999999997</v>
      </c>
      <c r="F36" s="182">
        <v>92910.7</v>
      </c>
      <c r="G36" s="15">
        <f t="shared" si="2"/>
        <v>125.77425001255229</v>
      </c>
      <c r="H36" s="16">
        <f t="shared" si="0"/>
        <v>118.66495510798461</v>
      </c>
      <c r="I36" s="50">
        <f t="shared" si="1"/>
        <v>489.82865879375794</v>
      </c>
      <c r="K36">
        <f>SUM('МО г Кяхта:МО Тамирское'!C36)</f>
        <v>18968</v>
      </c>
      <c r="L36">
        <f>SUM('МО г Кяхта:МО Тамирское'!D36)</f>
        <v>78296.663</v>
      </c>
      <c r="M36">
        <f>SUM('МО г Кяхта:МО Тамирское'!E36)</f>
        <v>73871.002999999997</v>
      </c>
      <c r="N36">
        <f>SUM('МО г Кяхта:МО Тамирское'!F36)</f>
        <v>92910.7</v>
      </c>
    </row>
    <row r="37" spans="1:14" ht="15.75" thickBot="1" x14ac:dyDescent="0.3">
      <c r="A37" s="201"/>
      <c r="B37" s="12" t="s">
        <v>36</v>
      </c>
      <c r="C37" s="6">
        <v>2860</v>
      </c>
      <c r="D37" s="6">
        <v>49473.479999999996</v>
      </c>
      <c r="E37" s="6">
        <v>35788</v>
      </c>
      <c r="F37" s="181">
        <v>59056.31</v>
      </c>
      <c r="G37" s="15">
        <f t="shared" si="2"/>
        <v>165.01707276181961</v>
      </c>
      <c r="H37" s="16">
        <f t="shared" si="0"/>
        <v>119.36962995123852</v>
      </c>
      <c r="I37" s="50">
        <f t="shared" si="1"/>
        <v>2064.905944055944</v>
      </c>
      <c r="K37">
        <f>SUM('МО г Кяхта:МО Тамирское'!C37)</f>
        <v>2860</v>
      </c>
      <c r="L37">
        <f>SUM('МО г Кяхта:МО Тамирское'!D37)</f>
        <v>49473.479999999996</v>
      </c>
      <c r="M37">
        <f>SUM('МО г Кяхта:МО Тамирское'!E37)</f>
        <v>35788</v>
      </c>
      <c r="N37">
        <f>SUM('МО г Кяхта:МО Тамирское'!F37)</f>
        <v>59056.31</v>
      </c>
    </row>
    <row r="38" spans="1:14" ht="15.75" thickBot="1" x14ac:dyDescent="0.3">
      <c r="A38" s="201"/>
      <c r="B38" s="12" t="s">
        <v>37</v>
      </c>
      <c r="C38" s="6"/>
      <c r="D38" s="6">
        <v>8800</v>
      </c>
      <c r="E38" s="6">
        <v>7398</v>
      </c>
      <c r="F38" s="6">
        <v>6420</v>
      </c>
      <c r="G38" s="15">
        <f t="shared" si="2"/>
        <v>86.780210867802111</v>
      </c>
      <c r="H38" s="16">
        <f t="shared" si="0"/>
        <v>72.954545454545453</v>
      </c>
      <c r="I38" s="50" t="e">
        <f t="shared" si="1"/>
        <v>#DIV/0!</v>
      </c>
      <c r="K38">
        <f>SUM('МО г Кяхта:МО Тамирское'!C38)</f>
        <v>0</v>
      </c>
      <c r="L38">
        <f>SUM('МО г Кяхта:МО Тамирское'!D38)</f>
        <v>8800</v>
      </c>
      <c r="M38">
        <f>SUM('МО г Кяхта:МО Тамирское'!E38)</f>
        <v>7398</v>
      </c>
      <c r="N38">
        <f>SUM('МО г Кяхта:МО Тамирское'!F38)</f>
        <v>6420</v>
      </c>
    </row>
    <row r="39" spans="1:14" ht="15.75" thickBot="1" x14ac:dyDescent="0.3">
      <c r="A39" s="201"/>
      <c r="B39" s="12" t="s">
        <v>38</v>
      </c>
      <c r="C39" s="6">
        <v>1125.9000000000001</v>
      </c>
      <c r="D39" s="6">
        <v>7483</v>
      </c>
      <c r="E39" s="6">
        <v>11803</v>
      </c>
      <c r="F39" s="6">
        <v>3251</v>
      </c>
      <c r="G39" s="15">
        <f t="shared" si="2"/>
        <v>27.543844785224099</v>
      </c>
      <c r="H39" s="16">
        <f t="shared" si="0"/>
        <v>43.445142322597889</v>
      </c>
      <c r="I39" s="50">
        <f t="shared" si="1"/>
        <v>288.74678035349496</v>
      </c>
      <c r="K39">
        <f>SUM('МО г Кяхта:МО Тамирское'!C39)</f>
        <v>1125.9000000000001</v>
      </c>
      <c r="L39">
        <f>SUM('МО г Кяхта:МО Тамирское'!D39)</f>
        <v>7483</v>
      </c>
      <c r="M39">
        <f>SUM('МО г Кяхта:МО Тамирское'!E39)</f>
        <v>11803</v>
      </c>
      <c r="N39">
        <f>SUM('МО г Кяхта:МО Тамирское'!F39)</f>
        <v>3251</v>
      </c>
    </row>
    <row r="40" spans="1:14" ht="15.75" thickBot="1" x14ac:dyDescent="0.3">
      <c r="A40" s="201"/>
      <c r="B40" s="12" t="s">
        <v>39</v>
      </c>
      <c r="C40" s="6">
        <v>1478.4</v>
      </c>
      <c r="D40" s="6">
        <v>472</v>
      </c>
      <c r="E40" s="6">
        <v>400</v>
      </c>
      <c r="F40" s="181">
        <v>426</v>
      </c>
      <c r="G40" s="15">
        <f t="shared" si="2"/>
        <v>106.5</v>
      </c>
      <c r="H40" s="16">
        <f t="shared" si="0"/>
        <v>90.254237288135599</v>
      </c>
      <c r="I40" s="50">
        <f t="shared" si="1"/>
        <v>28.814935064935064</v>
      </c>
      <c r="K40">
        <f>SUM('МО г Кяхта:МО Тамирское'!C40)</f>
        <v>1478.4</v>
      </c>
      <c r="L40">
        <f>SUM('МО г Кяхта:МО Тамирское'!D40)</f>
        <v>472</v>
      </c>
      <c r="M40">
        <f>SUM('МО г Кяхта:МО Тамирское'!E40)</f>
        <v>400</v>
      </c>
      <c r="N40">
        <f>SUM('МО г Кяхта:МО Тамирское'!F40)</f>
        <v>426</v>
      </c>
    </row>
    <row r="41" spans="1:14" ht="15.75" thickBot="1" x14ac:dyDescent="0.3">
      <c r="A41" s="201"/>
      <c r="B41" s="12" t="s">
        <v>38</v>
      </c>
      <c r="C41" s="6">
        <v>3473.7</v>
      </c>
      <c r="D41" s="6">
        <v>41398.300000000003</v>
      </c>
      <c r="E41" s="6">
        <v>36410</v>
      </c>
      <c r="F41" s="6">
        <v>35644.699999999997</v>
      </c>
      <c r="G41" s="15"/>
      <c r="H41" s="16"/>
      <c r="I41" s="50"/>
      <c r="K41">
        <f>SUM('МО г Кяхта:МО Тамирское'!C41)</f>
        <v>3473.7</v>
      </c>
      <c r="L41">
        <f>SUM('МО г Кяхта:МО Тамирское'!D41)</f>
        <v>41398.300000000003</v>
      </c>
      <c r="M41">
        <f>SUM('МО г Кяхта:МО Тамирское'!E41)</f>
        <v>36410</v>
      </c>
      <c r="N41">
        <f>SUM('МО г Кяхта:МО Тамирское'!F41)</f>
        <v>35644.699999999997</v>
      </c>
    </row>
    <row r="42" spans="1:14" ht="15.75" thickBot="1" x14ac:dyDescent="0.3">
      <c r="A42" s="201"/>
      <c r="B42" s="12" t="s">
        <v>40</v>
      </c>
      <c r="C42" s="6">
        <v>1938</v>
      </c>
      <c r="D42" s="6">
        <v>113245.7</v>
      </c>
      <c r="E42" s="6">
        <v>110581</v>
      </c>
      <c r="F42" s="6">
        <v>115500.5</v>
      </c>
      <c r="G42" s="15">
        <f t="shared" si="2"/>
        <v>104.44877510603088</v>
      </c>
      <c r="H42" s="16">
        <f t="shared" si="0"/>
        <v>101.99106897657042</v>
      </c>
      <c r="I42" s="50">
        <f t="shared" si="1"/>
        <v>5959.7781217750262</v>
      </c>
      <c r="K42">
        <f>SUM('МО г Кяхта:МО Тамирское'!C42)</f>
        <v>1938</v>
      </c>
      <c r="L42">
        <f>SUM('МО г Кяхта:МО Тамирское'!D42)</f>
        <v>113245.7</v>
      </c>
      <c r="M42">
        <f>SUM('МО г Кяхта:МО Тамирское'!E42)</f>
        <v>110581</v>
      </c>
      <c r="N42">
        <f>SUM('МО г Кяхта:МО Тамирское'!F42)</f>
        <v>115500.5</v>
      </c>
    </row>
    <row r="43" spans="1:14" ht="15.75" thickBot="1" x14ac:dyDescent="0.3">
      <c r="A43" s="201"/>
      <c r="B43" s="12" t="s">
        <v>41</v>
      </c>
      <c r="C43" s="6"/>
      <c r="D43" s="6">
        <v>450</v>
      </c>
      <c r="E43" s="6">
        <v>345</v>
      </c>
      <c r="F43" s="6"/>
      <c r="G43" s="15">
        <f>F43/E43*100</f>
        <v>0</v>
      </c>
      <c r="H43" s="16">
        <f>F43/D43*100</f>
        <v>0</v>
      </c>
      <c r="I43" s="50" t="e">
        <f>F43/C43*100</f>
        <v>#DIV/0!</v>
      </c>
      <c r="K43">
        <f>SUM('МО г Кяхта:МО Тамирское'!C43)</f>
        <v>0</v>
      </c>
      <c r="L43">
        <f>SUM('МО г Кяхта:МО Тамирское'!D43)</f>
        <v>450</v>
      </c>
      <c r="M43">
        <f>SUM('МО г Кяхта:МО Тамирское'!E43)</f>
        <v>345</v>
      </c>
      <c r="N43">
        <f>SUM('МО г Кяхта:МО Тамирское'!F43)</f>
        <v>0</v>
      </c>
    </row>
    <row r="44" spans="1:14" ht="15.75" thickBot="1" x14ac:dyDescent="0.3">
      <c r="A44" s="201"/>
      <c r="B44" s="12" t="s">
        <v>42</v>
      </c>
      <c r="C44" s="6"/>
      <c r="D44" s="6">
        <v>4834.96</v>
      </c>
      <c r="E44" s="6">
        <v>5550</v>
      </c>
      <c r="F44" s="181">
        <v>5716.3</v>
      </c>
      <c r="G44" s="15">
        <f>F44/E44*100</f>
        <v>102.99639639639639</v>
      </c>
      <c r="H44" s="16">
        <f>F44/D44*100</f>
        <v>118.22848586131012</v>
      </c>
      <c r="I44" s="50" t="e">
        <f>F44/C44*100</f>
        <v>#DIV/0!</v>
      </c>
      <c r="K44">
        <f>SUM('МО г Кяхта:МО Тамирское'!C44)</f>
        <v>0</v>
      </c>
      <c r="L44">
        <f>SUM('МО г Кяхта:МО Тамирское'!D44)</f>
        <v>4834.96</v>
      </c>
      <c r="M44">
        <f>SUM('МО г Кяхта:МО Тамирское'!E44)</f>
        <v>5550</v>
      </c>
      <c r="N44">
        <f>SUM('МО г Кяхта:МО Тамирское'!F44)</f>
        <v>5716.3</v>
      </c>
    </row>
    <row r="45" spans="1:14" ht="15.75" thickBot="1" x14ac:dyDescent="0.3">
      <c r="A45" s="201"/>
      <c r="B45" s="12" t="s">
        <v>43</v>
      </c>
      <c r="C45" s="6"/>
      <c r="D45" s="6"/>
      <c r="E45" s="6"/>
      <c r="F45" s="6"/>
      <c r="G45" s="15" t="e">
        <f>F45/E45*100</f>
        <v>#DIV/0!</v>
      </c>
      <c r="H45" s="16" t="e">
        <f>F45/D45*100</f>
        <v>#DIV/0!</v>
      </c>
      <c r="I45" s="50" t="e">
        <f>F45/C45*100</f>
        <v>#DIV/0!</v>
      </c>
      <c r="K45">
        <f>SUM('МО г Кяхта:МО Тамирское'!C45)</f>
        <v>0</v>
      </c>
      <c r="L45">
        <f>SUM('МО г Кяхта:МО Тамирское'!D45)</f>
        <v>0</v>
      </c>
      <c r="M45">
        <f>SUM('МО г Кяхта:МО Тамирское'!E45)</f>
        <v>0</v>
      </c>
      <c r="N45">
        <f>SUM('МО г Кяхта:МО Тамирское'!F45)</f>
        <v>0</v>
      </c>
    </row>
    <row r="46" spans="1:14" ht="15.75" thickBot="1" x14ac:dyDescent="0.3">
      <c r="A46" s="201"/>
      <c r="B46" s="12" t="s">
        <v>44</v>
      </c>
      <c r="C46" s="6">
        <v>25645</v>
      </c>
      <c r="D46" s="6">
        <v>62646.905400000003</v>
      </c>
      <c r="E46" s="6">
        <v>64560</v>
      </c>
      <c r="F46" s="181">
        <v>65308.7</v>
      </c>
      <c r="G46" s="15">
        <f t="shared" si="2"/>
        <v>101.15969640644363</v>
      </c>
      <c r="H46" s="16">
        <f t="shared" si="0"/>
        <v>104.24888441496745</v>
      </c>
      <c r="I46" s="50">
        <f t="shared" si="1"/>
        <v>254.66445700916358</v>
      </c>
      <c r="K46">
        <f>SUM('МО г Кяхта:МО Тамирское'!C46)</f>
        <v>25645</v>
      </c>
      <c r="L46">
        <f>SUM('МО г Кяхта:МО Тамирское'!D46)</f>
        <v>62646.905400000003</v>
      </c>
      <c r="M46">
        <f>SUM('МО г Кяхта:МО Тамирское'!E46)</f>
        <v>64560</v>
      </c>
      <c r="N46">
        <f>SUM('МО г Кяхта:МО Тамирское'!F46)</f>
        <v>65308.7</v>
      </c>
    </row>
    <row r="47" spans="1:14" ht="15.75" thickBot="1" x14ac:dyDescent="0.3">
      <c r="A47" s="201"/>
      <c r="B47" s="12" t="s">
        <v>45</v>
      </c>
      <c r="C47" s="6">
        <v>76500.3</v>
      </c>
      <c r="D47" s="6">
        <v>143703.535</v>
      </c>
      <c r="E47" s="6">
        <v>140620</v>
      </c>
      <c r="F47" s="6">
        <v>142777.16</v>
      </c>
      <c r="G47" s="15">
        <f t="shared" si="2"/>
        <v>101.53403498791069</v>
      </c>
      <c r="H47" s="16">
        <f t="shared" si="0"/>
        <v>99.35535684630166</v>
      </c>
      <c r="I47" s="50">
        <f t="shared" si="1"/>
        <v>186.63607855132594</v>
      </c>
      <c r="K47">
        <f>SUM('МО г Кяхта:МО Тамирское'!C47)</f>
        <v>76500.3</v>
      </c>
      <c r="L47">
        <f>SUM('МО г Кяхта:МО Тамирское'!D47)</f>
        <v>143703.535</v>
      </c>
      <c r="M47">
        <f>SUM('МО г Кяхта:МО Тамирское'!E47)</f>
        <v>140620</v>
      </c>
      <c r="N47">
        <f>SUM('МО г Кяхта:МО Тамирское'!F47)</f>
        <v>142777.16</v>
      </c>
    </row>
    <row r="48" spans="1:14" ht="27" thickBot="1" x14ac:dyDescent="0.3">
      <c r="A48" s="201"/>
      <c r="B48" s="29" t="s">
        <v>46</v>
      </c>
      <c r="C48" s="6">
        <v>342071.29000000004</v>
      </c>
      <c r="D48" s="6">
        <v>760579.77300000004</v>
      </c>
      <c r="E48" s="6">
        <v>753166.79</v>
      </c>
      <c r="F48" s="6">
        <v>744323.70499999996</v>
      </c>
      <c r="G48" s="15">
        <f t="shared" si="2"/>
        <v>98.825879590362703</v>
      </c>
      <c r="H48" s="16">
        <f t="shared" si="0"/>
        <v>97.862674162911233</v>
      </c>
      <c r="I48" s="50">
        <f t="shared" si="1"/>
        <v>217.59315287757701</v>
      </c>
      <c r="K48">
        <f>SUM('МО г Кяхта:МО Тамирское'!C48)</f>
        <v>342071.29000000004</v>
      </c>
      <c r="L48">
        <f>SUM('МО г Кяхта:МО Тамирское'!D48)</f>
        <v>760579.77300000004</v>
      </c>
      <c r="M48">
        <f>SUM('МО г Кяхта:МО Тамирское'!E48)</f>
        <v>753166.79</v>
      </c>
      <c r="N48">
        <f>SUM('МО г Кяхта:МО Тамирское'!F48)</f>
        <v>744323.70500000007</v>
      </c>
    </row>
    <row r="49" spans="1:14" ht="15.75" thickBot="1" x14ac:dyDescent="0.3">
      <c r="A49" s="201"/>
      <c r="B49" s="12" t="s">
        <v>122</v>
      </c>
      <c r="C49" s="6">
        <v>37608.97</v>
      </c>
      <c r="D49" s="6">
        <v>81955.502500000002</v>
      </c>
      <c r="E49" s="6">
        <v>76782.759999999995</v>
      </c>
      <c r="F49" s="180">
        <v>72140.565000000002</v>
      </c>
      <c r="G49" s="15">
        <f t="shared" si="2"/>
        <v>93.954118085882826</v>
      </c>
      <c r="H49" s="16">
        <f t="shared" si="0"/>
        <v>88.02406525419083</v>
      </c>
      <c r="I49" s="50">
        <f t="shared" si="1"/>
        <v>191.81744408315359</v>
      </c>
      <c r="K49">
        <f>SUM('МО г Кяхта:МО Тамирское'!C49)</f>
        <v>37608.969999999994</v>
      </c>
      <c r="L49">
        <f>SUM('МО г Кяхта:МО Тамирское'!D49)</f>
        <v>81955.502500000002</v>
      </c>
      <c r="M49">
        <f>SUM('МО г Кяхта:МО Тамирское'!E49)</f>
        <v>76782.759999999995</v>
      </c>
      <c r="N49">
        <f>SUM('МО г Кяхта:МО Тамирское'!F49)</f>
        <v>72140.565000000002</v>
      </c>
    </row>
    <row r="50" spans="1:14" ht="15.75" thickBot="1" x14ac:dyDescent="0.3">
      <c r="A50" s="201"/>
      <c r="B50" s="12" t="s">
        <v>47</v>
      </c>
      <c r="C50" s="6">
        <v>74576.399999999994</v>
      </c>
      <c r="D50" s="6">
        <v>161333.00249999997</v>
      </c>
      <c r="E50" s="6">
        <v>156373.07</v>
      </c>
      <c r="F50" s="180">
        <v>161758.50999999998</v>
      </c>
      <c r="G50" s="15">
        <f t="shared" si="2"/>
        <v>103.44396896473285</v>
      </c>
      <c r="H50" s="16">
        <f t="shared" si="0"/>
        <v>100.26374485902225</v>
      </c>
      <c r="I50" s="50">
        <f t="shared" si="1"/>
        <v>216.90308194013119</v>
      </c>
      <c r="K50">
        <f>SUM('МО г Кяхта:МО Тамирское'!C50)</f>
        <v>74576.399999999994</v>
      </c>
      <c r="L50">
        <f>SUM('МО г Кяхта:МО Тамирское'!D50)</f>
        <v>161333.0025</v>
      </c>
      <c r="M50">
        <f>SUM('МО г Кяхта:МО Тамирское'!E50)</f>
        <v>156373.06999999998</v>
      </c>
      <c r="N50">
        <f>SUM('МО г Кяхта:МО Тамирское'!F50)</f>
        <v>161758.50999999998</v>
      </c>
    </row>
    <row r="51" spans="1:14" ht="15.75" thickBot="1" x14ac:dyDescent="0.3">
      <c r="A51" s="201"/>
      <c r="B51" s="12" t="s">
        <v>48</v>
      </c>
      <c r="C51" s="6">
        <v>409339.82</v>
      </c>
      <c r="D51" s="6">
        <v>942928.09640000004</v>
      </c>
      <c r="E51" s="6">
        <v>912916.76299999992</v>
      </c>
      <c r="F51" s="180">
        <v>933643.94</v>
      </c>
      <c r="G51" s="15">
        <f t="shared" si="2"/>
        <v>102.27043448428826</v>
      </c>
      <c r="H51" s="16">
        <f t="shared" si="0"/>
        <v>99.01539084099349</v>
      </c>
      <c r="I51" s="50">
        <f t="shared" si="1"/>
        <v>228.08529597731294</v>
      </c>
      <c r="K51">
        <f>SUM('МО г Кяхта:МО Тамирское'!C51)</f>
        <v>409339.82</v>
      </c>
      <c r="L51">
        <f>SUM('МО г Кяхта:МО Тамирское'!D51)</f>
        <v>942928.09640000015</v>
      </c>
      <c r="M51">
        <f>SUM('МО г Кяхта:МО Тамирское'!E51)</f>
        <v>912916.76300000004</v>
      </c>
      <c r="N51">
        <f>SUM('МО г Кяхта:МО Тамирское'!F51)</f>
        <v>933643.94</v>
      </c>
    </row>
    <row r="52" spans="1:14" ht="15.75" thickBot="1" x14ac:dyDescent="0.3">
      <c r="A52" s="201"/>
      <c r="B52" s="57" t="s">
        <v>49</v>
      </c>
      <c r="C52" s="6">
        <v>355536.26177145739</v>
      </c>
      <c r="D52" s="6">
        <v>951194.19363214355</v>
      </c>
      <c r="E52" s="6">
        <v>949875.6933993675</v>
      </c>
      <c r="F52" s="6">
        <v>955044.6124947042</v>
      </c>
      <c r="G52" s="15">
        <f t="shared" si="2"/>
        <v>100.54416795073872</v>
      </c>
      <c r="H52" s="16">
        <f t="shared" si="0"/>
        <v>100.40479839851186</v>
      </c>
      <c r="I52" s="50">
        <f t="shared" si="1"/>
        <v>268.62087364484285</v>
      </c>
      <c r="K52">
        <f>SUM('МО г Кяхта:МО Тамирское'!C52)</f>
        <v>355536.26177145733</v>
      </c>
      <c r="L52">
        <f>SUM('МО г Кяхта:МО Тамирское'!D52)</f>
        <v>951194.19363214343</v>
      </c>
      <c r="M52">
        <f>SUM('МО г Кяхта:МО Тамирское'!E52)</f>
        <v>949875.6933993675</v>
      </c>
      <c r="N52">
        <f>SUM('МО г Кяхта:МО Тамирское'!F52)</f>
        <v>955044.61249470431</v>
      </c>
    </row>
    <row r="53" spans="1:14" ht="15.75" thickBot="1" x14ac:dyDescent="0.3">
      <c r="A53" s="201"/>
      <c r="B53" s="53" t="s">
        <v>20</v>
      </c>
      <c r="C53" s="179">
        <v>25321.797462722818</v>
      </c>
      <c r="D53" s="179">
        <v>98984.088017666261</v>
      </c>
      <c r="E53" s="179">
        <v>105756.77332503691</v>
      </c>
      <c r="F53" s="179">
        <v>103425.48075895014</v>
      </c>
      <c r="G53" s="15">
        <f t="shared" si="2"/>
        <v>97.795609214625273</v>
      </c>
      <c r="H53" s="16">
        <f t="shared" si="0"/>
        <v>104.48697647291674</v>
      </c>
      <c r="I53" s="50">
        <f t="shared" si="1"/>
        <v>408.44446730610946</v>
      </c>
      <c r="K53">
        <f>SUM('МО г Кяхта:МО Тамирское'!C53)</f>
        <v>25321.797462722821</v>
      </c>
      <c r="L53">
        <f>SUM('МО г Кяхта:МО Тамирское'!D53)</f>
        <v>108082.47724530853</v>
      </c>
      <c r="M53">
        <f>SUM('МО г Кяхта:МО Тамирское'!E53)</f>
        <v>105756.77332503692</v>
      </c>
      <c r="N53">
        <f>SUM('МО г Кяхта:МО Тамирское'!F53)</f>
        <v>103475.32467194482</v>
      </c>
    </row>
    <row r="54" spans="1:14" ht="15.75" thickBot="1" x14ac:dyDescent="0.3">
      <c r="A54" s="201"/>
      <c r="B54" s="18" t="s">
        <v>50</v>
      </c>
      <c r="C54" s="179">
        <v>3978.96</v>
      </c>
      <c r="D54" s="179">
        <v>258772.05</v>
      </c>
      <c r="E54" s="179">
        <v>247215.2</v>
      </c>
      <c r="F54" s="179">
        <v>252935.8</v>
      </c>
      <c r="G54" s="15">
        <f>F54/E54*100</f>
        <v>102.31401629026047</v>
      </c>
      <c r="H54" s="16">
        <f>F54/D54*100</f>
        <v>97.744636640626368</v>
      </c>
      <c r="I54" s="50">
        <f>F54/C54*100</f>
        <v>6356.8319359832713</v>
      </c>
      <c r="K54">
        <f>SUM('МО г Кяхта:МО Тамирское'!C54)</f>
        <v>3978.96</v>
      </c>
      <c r="L54">
        <f>SUM('МО г Кяхта:МО Тамирское'!D54)</f>
        <v>258772.05</v>
      </c>
      <c r="M54">
        <f>SUM('МО г Кяхта:МО Тамирское'!E54)</f>
        <v>247215.2</v>
      </c>
      <c r="N54">
        <f>SUM('МО г Кяхта:МО Тамирское'!F54)</f>
        <v>252935.8</v>
      </c>
    </row>
    <row r="55" spans="1:14" ht="15.75" thickBot="1" x14ac:dyDescent="0.3">
      <c r="A55" s="202"/>
      <c r="B55" s="62" t="s">
        <v>51</v>
      </c>
      <c r="C55" s="179">
        <v>5249.8296</v>
      </c>
      <c r="D55" s="179">
        <v>334387.79493921762</v>
      </c>
      <c r="E55" s="179">
        <v>291029.64241364057</v>
      </c>
      <c r="F55" s="179">
        <v>298167.4929565877</v>
      </c>
      <c r="G55" s="23">
        <f>F55/E55*100</f>
        <v>102.4526197688145</v>
      </c>
      <c r="H55" s="24">
        <f>F55/D55*100</f>
        <v>89.168174637111449</v>
      </c>
      <c r="I55" s="41">
        <f>F55/C55*100</f>
        <v>5679.5651606785041</v>
      </c>
      <c r="K55">
        <f>SUM('МО г Кяхта:МО Тамирское'!C55)</f>
        <v>5249.8296</v>
      </c>
      <c r="L55">
        <f>SUM('МО г Кяхта:МО Тамирское'!D55)</f>
        <v>334387.79493921762</v>
      </c>
      <c r="M55">
        <f>SUM('МО г Кяхта:МО Тамирское'!E55)</f>
        <v>291029.64241364057</v>
      </c>
      <c r="N55">
        <f>SUM('МО г Кяхта:МО Тамирское'!F55)</f>
        <v>298167.49295658775</v>
      </c>
    </row>
    <row r="56" spans="1:14" ht="27" thickBot="1" x14ac:dyDescent="0.3">
      <c r="A56" s="185">
        <v>7</v>
      </c>
      <c r="B56" s="65" t="s">
        <v>52</v>
      </c>
      <c r="C56" s="179">
        <v>3972.8435382914422</v>
      </c>
      <c r="D56" s="179">
        <v>7196.6540717500648</v>
      </c>
      <c r="E56" s="179">
        <v>7448.912125427586</v>
      </c>
      <c r="F56" s="179">
        <v>7592.9232612249025</v>
      </c>
      <c r="G56" s="9">
        <f t="shared" si="2"/>
        <v>101.93331768951496</v>
      </c>
      <c r="H56" s="10">
        <f t="shared" si="0"/>
        <v>105.50629758668495</v>
      </c>
      <c r="I56" s="43">
        <f t="shared" si="1"/>
        <v>191.12062149042771</v>
      </c>
      <c r="K56">
        <f>SUM('МО г Кяхта:МО Тамирское'!C56)</f>
        <v>3972.8435382914427</v>
      </c>
      <c r="L56">
        <f>SUM('МО г Кяхта:МО Тамирское'!D56)</f>
        <v>7196.6540717500666</v>
      </c>
      <c r="M56">
        <f>SUM('МО г Кяхта:МО Тамирское'!E56)</f>
        <v>7448.9121254275851</v>
      </c>
      <c r="N56">
        <f>SUM('МО г Кяхта:МО Тамирское'!F56)</f>
        <v>7592.9232612249025</v>
      </c>
    </row>
    <row r="57" spans="1:14" ht="27" thickBot="1" x14ac:dyDescent="0.3">
      <c r="A57" s="187"/>
      <c r="B57" s="68" t="s">
        <v>53</v>
      </c>
      <c r="C57" s="6">
        <v>888731</v>
      </c>
      <c r="D57" s="6">
        <v>2405177</v>
      </c>
      <c r="E57" s="6">
        <v>2465377</v>
      </c>
      <c r="F57" s="6">
        <v>2763051</v>
      </c>
      <c r="G57" s="23">
        <f t="shared" si="2"/>
        <v>112.07417770182815</v>
      </c>
      <c r="H57" s="24">
        <f t="shared" si="0"/>
        <v>114.87932073190454</v>
      </c>
      <c r="I57" s="41">
        <f t="shared" si="1"/>
        <v>310.89846083910658</v>
      </c>
      <c r="K57">
        <f>SUM('МО г Кяхта:МО Тамирское'!C57)</f>
        <v>888731</v>
      </c>
      <c r="L57">
        <f>SUM('МО г Кяхта:МО Тамирское'!D57)</f>
        <v>2405177</v>
      </c>
      <c r="M57">
        <f>SUM('МО г Кяхта:МО Тамирское'!E57)</f>
        <v>2465377</v>
      </c>
      <c r="N57">
        <f>SUM('МО г Кяхта:МО Тамирское'!F57)</f>
        <v>2763051</v>
      </c>
    </row>
    <row r="58" spans="1:14" ht="15.75" thickBot="1" x14ac:dyDescent="0.3">
      <c r="A58" s="185">
        <v>8</v>
      </c>
      <c r="B58" s="69" t="s">
        <v>54</v>
      </c>
      <c r="C58" s="6">
        <v>125694.86876864608</v>
      </c>
      <c r="D58" s="6">
        <v>1166719.6851959839</v>
      </c>
      <c r="E58" s="6">
        <v>1194738.3143487917</v>
      </c>
      <c r="F58" s="6">
        <v>1142266.4603097441</v>
      </c>
      <c r="G58" s="9">
        <f t="shared" si="2"/>
        <v>95.60808811361774</v>
      </c>
      <c r="H58" s="10">
        <f t="shared" si="0"/>
        <v>97.904104542289247</v>
      </c>
      <c r="I58" s="43">
        <f t="shared" si="1"/>
        <v>908.76140887835231</v>
      </c>
      <c r="K58">
        <f>SUM('МО г Кяхта:МО Тамирское'!C58)</f>
        <v>125694.86876864609</v>
      </c>
      <c r="L58">
        <f>SUM('МО г Кяхта:МО Тамирское'!D58)</f>
        <v>1166719.6851959839</v>
      </c>
      <c r="M58">
        <f>SUM('МО г Кяхта:МО Тамирское'!E58)</f>
        <v>1194738.3143487917</v>
      </c>
      <c r="N58">
        <f>SUM('МО г Кяхта:МО Тамирское'!F58)</f>
        <v>1142266.4603097441</v>
      </c>
    </row>
    <row r="59" spans="1:14" ht="15.75" thickBot="1" x14ac:dyDescent="0.3">
      <c r="A59" s="187"/>
      <c r="B59" s="39" t="s">
        <v>20</v>
      </c>
      <c r="C59" s="179">
        <v>85019.269611690135</v>
      </c>
      <c r="D59" s="179">
        <v>592151.67092021089</v>
      </c>
      <c r="E59" s="179">
        <v>449577.92113667435</v>
      </c>
      <c r="F59" s="179">
        <v>466545.65143659583</v>
      </c>
      <c r="G59" s="23">
        <f t="shared" si="2"/>
        <v>103.77414670565265</v>
      </c>
      <c r="H59" s="24">
        <f t="shared" si="0"/>
        <v>78.788201460544428</v>
      </c>
      <c r="I59" s="41">
        <f t="shared" si="1"/>
        <v>548.75283399570151</v>
      </c>
      <c r="K59">
        <f>SUM('МО г Кяхта:МО Тамирское'!C59)</f>
        <v>85019.269611690135</v>
      </c>
      <c r="L59">
        <f>SUM('МО г Кяхта:МО Тамирское'!D59)</f>
        <v>592151.67092021066</v>
      </c>
      <c r="M59">
        <f>SUM('МО г Кяхта:МО Тамирское'!E59)</f>
        <v>449577.92113667435</v>
      </c>
      <c r="N59">
        <f>SUM('МО г Кяхта:МО Тамирское'!F59)</f>
        <v>466618.01985185983</v>
      </c>
    </row>
    <row r="60" spans="1:14" ht="15.75" thickBot="1" x14ac:dyDescent="0.3">
      <c r="A60" s="185">
        <v>9</v>
      </c>
      <c r="B60" s="70" t="s">
        <v>55</v>
      </c>
      <c r="C60" s="6">
        <v>64033.952990958584</v>
      </c>
      <c r="D60" s="6">
        <v>192712.3578067607</v>
      </c>
      <c r="E60" s="6">
        <v>192476.83485843355</v>
      </c>
      <c r="F60" s="6">
        <v>195926.31352438556</v>
      </c>
      <c r="G60" s="9">
        <f t="shared" si="2"/>
        <v>101.79215263410224</v>
      </c>
      <c r="H60" s="10">
        <f t="shared" si="0"/>
        <v>101.66774759761262</v>
      </c>
      <c r="I60" s="43">
        <f t="shared" si="1"/>
        <v>305.97254171087928</v>
      </c>
      <c r="K60">
        <f>SUM('МО г Кяхта:МО Тамирское'!C60)</f>
        <v>64033.952990958584</v>
      </c>
      <c r="L60">
        <f>SUM('МО г Кяхта:МО Тамирское'!D60)</f>
        <v>192712.3578067607</v>
      </c>
      <c r="M60">
        <f>SUM('МО г Кяхта:МО Тамирское'!E60)</f>
        <v>192476.83485843355</v>
      </c>
      <c r="N60">
        <f>SUM('МО г Кяхта:МО Тамирское'!F60)</f>
        <v>195926.31352438551</v>
      </c>
    </row>
    <row r="61" spans="1:14" ht="15.75" thickBot="1" x14ac:dyDescent="0.3">
      <c r="A61" s="186"/>
      <c r="B61" s="53" t="s">
        <v>20</v>
      </c>
      <c r="C61" s="179">
        <v>4782.5786060007513</v>
      </c>
      <c r="D61" s="179">
        <v>33024.391102178794</v>
      </c>
      <c r="E61" s="179">
        <v>28682.366488213564</v>
      </c>
      <c r="F61" s="179">
        <v>29867.713194854285</v>
      </c>
      <c r="G61" s="15">
        <f t="shared" si="2"/>
        <v>104.13266704170947</v>
      </c>
      <c r="H61" s="16">
        <f t="shared" si="0"/>
        <v>90.441374384291834</v>
      </c>
      <c r="I61" s="50">
        <f t="shared" si="1"/>
        <v>624.5106595295465</v>
      </c>
      <c r="K61">
        <f>SUM('МО г Кяхта:МО Тамирское'!C61)</f>
        <v>4782.5786060007522</v>
      </c>
      <c r="L61">
        <f>SUM('МО г Кяхта:МО Тамирское'!D61)</f>
        <v>33024.391102178794</v>
      </c>
      <c r="M61">
        <f>SUM('МО г Кяхта:МО Тамирское'!E61)</f>
        <v>28682.366488213567</v>
      </c>
      <c r="N61">
        <f>SUM('МО г Кяхта:МО Тамирское'!F61)</f>
        <v>29884.104410196105</v>
      </c>
    </row>
    <row r="62" spans="1:14" ht="15.75" thickBot="1" x14ac:dyDescent="0.3">
      <c r="A62" s="186"/>
      <c r="B62" s="53" t="s">
        <v>56</v>
      </c>
      <c r="C62" s="6">
        <v>350</v>
      </c>
      <c r="D62" s="6">
        <v>6119</v>
      </c>
      <c r="E62" s="6">
        <v>5396.4</v>
      </c>
      <c r="F62" s="6">
        <v>5019.7</v>
      </c>
      <c r="G62" s="15">
        <f t="shared" si="2"/>
        <v>93.019420354310284</v>
      </c>
      <c r="H62" s="16">
        <f t="shared" si="0"/>
        <v>82.034646184016992</v>
      </c>
      <c r="I62" s="50">
        <f t="shared" si="1"/>
        <v>1434.1999999999998</v>
      </c>
      <c r="K62">
        <f>SUM('МО г Кяхта:МО Тамирское'!C62)</f>
        <v>350</v>
      </c>
      <c r="L62">
        <f>SUM('МО г Кяхта:МО Тамирское'!D62)</f>
        <v>6119</v>
      </c>
      <c r="M62">
        <f>SUM('МО г Кяхта:МО Тамирское'!E62)</f>
        <v>5396.4</v>
      </c>
      <c r="N62">
        <f>SUM('МО г Кяхта:МО Тамирское'!F62)</f>
        <v>5019.7</v>
      </c>
    </row>
    <row r="63" spans="1:14" ht="15.75" thickBot="1" x14ac:dyDescent="0.3">
      <c r="A63" s="186"/>
      <c r="B63" s="12" t="s">
        <v>57</v>
      </c>
      <c r="C63" s="6">
        <v>150</v>
      </c>
      <c r="D63" s="6">
        <v>1720</v>
      </c>
      <c r="E63" s="6">
        <v>1460</v>
      </c>
      <c r="F63" s="6">
        <v>1585</v>
      </c>
      <c r="G63" s="15">
        <f t="shared" si="2"/>
        <v>108.56164383561644</v>
      </c>
      <c r="H63" s="16">
        <f t="shared" si="0"/>
        <v>92.151162790697668</v>
      </c>
      <c r="I63" s="50">
        <f t="shared" si="1"/>
        <v>1056.6666666666667</v>
      </c>
      <c r="K63">
        <f>SUM('МО г Кяхта:МО Тамирское'!C63)</f>
        <v>150</v>
      </c>
      <c r="L63">
        <f>SUM('МО г Кяхта:МО Тамирское'!D63)</f>
        <v>1720</v>
      </c>
      <c r="M63">
        <f>SUM('МО г Кяхта:МО Тамирское'!E63)</f>
        <v>1460</v>
      </c>
      <c r="N63">
        <f>SUM('МО г Кяхта:МО Тамирское'!F63)</f>
        <v>1585</v>
      </c>
    </row>
    <row r="64" spans="1:14" ht="15.75" thickBot="1" x14ac:dyDescent="0.3">
      <c r="A64" s="186"/>
      <c r="B64" s="12" t="s">
        <v>58</v>
      </c>
      <c r="C64" s="6">
        <v>1500</v>
      </c>
      <c r="D64" s="6">
        <v>14049.699999999999</v>
      </c>
      <c r="E64" s="6">
        <v>10862.5</v>
      </c>
      <c r="F64" s="6">
        <v>11200.6</v>
      </c>
      <c r="G64" s="15">
        <f t="shared" si="2"/>
        <v>103.1125431530495</v>
      </c>
      <c r="H64" s="16">
        <f t="shared" si="0"/>
        <v>79.721275187370551</v>
      </c>
      <c r="I64" s="50">
        <f t="shared" si="1"/>
        <v>746.70666666666671</v>
      </c>
      <c r="K64">
        <f>SUM('МО г Кяхта:МО Тамирское'!C64)</f>
        <v>1500</v>
      </c>
      <c r="L64">
        <f>SUM('МО г Кяхта:МО Тамирское'!D64)</f>
        <v>14049.699999999999</v>
      </c>
      <c r="M64">
        <f>SUM('МО г Кяхта:МО Тамирское'!E64)</f>
        <v>10862.5</v>
      </c>
      <c r="N64">
        <f>SUM('МО г Кяхта:МО Тамирское'!F64)</f>
        <v>11200.6</v>
      </c>
    </row>
    <row r="65" spans="1:14" ht="15.75" thickBot="1" x14ac:dyDescent="0.3">
      <c r="A65" s="186"/>
      <c r="B65" s="12" t="s">
        <v>59</v>
      </c>
      <c r="C65" s="6">
        <v>450</v>
      </c>
      <c r="D65" s="6">
        <v>1792</v>
      </c>
      <c r="E65" s="6">
        <v>1793.4</v>
      </c>
      <c r="F65" s="6">
        <v>1550</v>
      </c>
      <c r="G65" s="15">
        <f t="shared" si="2"/>
        <v>86.428013828482207</v>
      </c>
      <c r="H65" s="16">
        <f t="shared" si="0"/>
        <v>86.495535714285708</v>
      </c>
      <c r="I65" s="50">
        <f t="shared" si="1"/>
        <v>344.44444444444446</v>
      </c>
      <c r="K65">
        <f>SUM('МО г Кяхта:МО Тамирское'!C65)</f>
        <v>450</v>
      </c>
      <c r="L65">
        <f>SUM('МО г Кяхта:МО Тамирское'!D65)</f>
        <v>1792</v>
      </c>
      <c r="M65">
        <f>SUM('МО г Кяхта:МО Тамирское'!E65)</f>
        <v>1793.4</v>
      </c>
      <c r="N65">
        <f>SUM('МО г Кяхта:МО Тамирское'!F65)</f>
        <v>1550</v>
      </c>
    </row>
    <row r="66" spans="1:14" ht="15.75" thickBot="1" x14ac:dyDescent="0.3">
      <c r="A66" s="186"/>
      <c r="B66" s="12" t="s">
        <v>60</v>
      </c>
      <c r="C66" s="6">
        <v>90</v>
      </c>
      <c r="D66" s="6">
        <v>390</v>
      </c>
      <c r="E66" s="6">
        <v>390</v>
      </c>
      <c r="F66" s="6">
        <v>395</v>
      </c>
      <c r="G66" s="15">
        <f t="shared" si="2"/>
        <v>101.28205128205127</v>
      </c>
      <c r="H66" s="16">
        <f t="shared" si="0"/>
        <v>101.28205128205127</v>
      </c>
      <c r="I66" s="50">
        <f t="shared" si="1"/>
        <v>438.88888888888891</v>
      </c>
      <c r="K66">
        <f>SUM('МО г Кяхта:МО Тамирское'!C66)</f>
        <v>90</v>
      </c>
      <c r="L66">
        <f>SUM('МО г Кяхта:МО Тамирское'!D66)</f>
        <v>390</v>
      </c>
      <c r="M66">
        <f>SUM('МО г Кяхта:МО Тамирское'!E66)</f>
        <v>390</v>
      </c>
      <c r="N66">
        <f>SUM('МО г Кяхта:МО Тамирское'!F66)</f>
        <v>395</v>
      </c>
    </row>
    <row r="67" spans="1:14" ht="15.75" thickBot="1" x14ac:dyDescent="0.3">
      <c r="A67" s="186"/>
      <c r="B67" s="12" t="s">
        <v>61</v>
      </c>
      <c r="C67" s="6">
        <v>50</v>
      </c>
      <c r="D67" s="6">
        <v>1815</v>
      </c>
      <c r="E67" s="6">
        <v>1503</v>
      </c>
      <c r="F67" s="6">
        <v>1567</v>
      </c>
      <c r="G67" s="15">
        <f t="shared" si="2"/>
        <v>104.2581503659348</v>
      </c>
      <c r="H67" s="16">
        <f t="shared" si="0"/>
        <v>86.336088154269973</v>
      </c>
      <c r="I67" s="50">
        <f t="shared" si="1"/>
        <v>3134</v>
      </c>
      <c r="K67">
        <f>SUM('МО г Кяхта:МО Тамирское'!C67)</f>
        <v>50</v>
      </c>
      <c r="L67">
        <f>SUM('МО г Кяхта:МО Тамирское'!D67)</f>
        <v>1815</v>
      </c>
      <c r="M67">
        <f>SUM('МО г Кяхта:МО Тамирское'!E67)</f>
        <v>1503</v>
      </c>
      <c r="N67">
        <f>SUM('МО г Кяхта:МО Тамирское'!F67)</f>
        <v>1567</v>
      </c>
    </row>
    <row r="68" spans="1:14" ht="15.75" thickBot="1" x14ac:dyDescent="0.3">
      <c r="A68" s="186"/>
      <c r="B68" s="12" t="s">
        <v>62</v>
      </c>
      <c r="C68" s="6">
        <v>30</v>
      </c>
      <c r="D68" s="6">
        <v>550</v>
      </c>
      <c r="E68" s="6">
        <v>400</v>
      </c>
      <c r="F68" s="6">
        <v>375</v>
      </c>
      <c r="G68" s="15">
        <f t="shared" si="2"/>
        <v>93.75</v>
      </c>
      <c r="H68" s="16">
        <f t="shared" si="0"/>
        <v>68.181818181818173</v>
      </c>
      <c r="I68" s="50">
        <f t="shared" si="1"/>
        <v>1250</v>
      </c>
      <c r="K68">
        <f>SUM('МО г Кяхта:МО Тамирское'!C68)</f>
        <v>30</v>
      </c>
      <c r="L68">
        <f>SUM('МО г Кяхта:МО Тамирское'!D68)</f>
        <v>550</v>
      </c>
      <c r="M68">
        <f>SUM('МО г Кяхта:МО Тамирское'!E68)</f>
        <v>400</v>
      </c>
      <c r="N68">
        <f>SUM('МО г Кяхта:МО Тамирское'!F68)</f>
        <v>375</v>
      </c>
    </row>
    <row r="69" spans="1:14" ht="15.75" thickBot="1" x14ac:dyDescent="0.3">
      <c r="A69" s="186"/>
      <c r="B69" s="12" t="s">
        <v>63</v>
      </c>
      <c r="C69" s="6">
        <v>2300</v>
      </c>
      <c r="D69" s="6">
        <v>6905.3</v>
      </c>
      <c r="E69" s="6">
        <v>5543.8</v>
      </c>
      <c r="F69" s="6">
        <v>5529.826</v>
      </c>
      <c r="G69" s="15">
        <f t="shared" si="2"/>
        <v>99.747934629676394</v>
      </c>
      <c r="H69" s="16">
        <f t="shared" si="0"/>
        <v>80.080894385472021</v>
      </c>
      <c r="I69" s="50">
        <f t="shared" si="1"/>
        <v>240.42721739130437</v>
      </c>
      <c r="K69">
        <f>SUM('МО г Кяхта:МО Тамирское'!C69)</f>
        <v>2300</v>
      </c>
      <c r="L69">
        <f>SUM('МО г Кяхта:МО Тамирское'!D69)</f>
        <v>6905.3</v>
      </c>
      <c r="M69">
        <f>SUM('МО г Кяхта:МО Тамирское'!E69)</f>
        <v>5543.8</v>
      </c>
      <c r="N69">
        <f>SUM('МО г Кяхта:МО Тамирское'!F69)</f>
        <v>5529.826</v>
      </c>
    </row>
    <row r="70" spans="1:14" ht="15.75" thickBot="1" x14ac:dyDescent="0.3">
      <c r="A70" s="186"/>
      <c r="B70" s="12" t="s">
        <v>64</v>
      </c>
      <c r="C70" s="6">
        <v>37039</v>
      </c>
      <c r="D70" s="6">
        <v>237188.9</v>
      </c>
      <c r="E70" s="6">
        <v>157860.26999999999</v>
      </c>
      <c r="F70" s="6">
        <v>169752.5</v>
      </c>
      <c r="G70" s="15">
        <f t="shared" si="2"/>
        <v>107.53339013039825</v>
      </c>
      <c r="H70" s="16">
        <f t="shared" si="0"/>
        <v>71.568484022650296</v>
      </c>
      <c r="I70" s="50">
        <f t="shared" si="1"/>
        <v>458.30745970463562</v>
      </c>
      <c r="K70">
        <f>SUM('МО г Кяхта:МО Тамирское'!C70)</f>
        <v>37039</v>
      </c>
      <c r="L70">
        <f>SUM('МО г Кяхта:МО Тамирское'!D70)</f>
        <v>237188.9</v>
      </c>
      <c r="M70">
        <f>SUM('МО г Кяхта:МО Тамирское'!E70)</f>
        <v>157860.26999999999</v>
      </c>
      <c r="N70">
        <f>SUM('МО г Кяхта:МО Тамирское'!F70)</f>
        <v>169752.5</v>
      </c>
    </row>
    <row r="71" spans="1:14" ht="15.75" thickBot="1" x14ac:dyDescent="0.3">
      <c r="A71" s="186"/>
      <c r="B71" s="12" t="s">
        <v>65</v>
      </c>
      <c r="C71" s="6">
        <v>41873.5</v>
      </c>
      <c r="D71" s="6">
        <v>108918.09999999999</v>
      </c>
      <c r="E71" s="6">
        <v>105933.1</v>
      </c>
      <c r="F71" s="6">
        <v>108958.59</v>
      </c>
      <c r="G71" s="15">
        <f t="shared" si="2"/>
        <v>102.85603838649109</v>
      </c>
      <c r="H71" s="16">
        <f t="shared" si="0"/>
        <v>100.0371747211896</v>
      </c>
      <c r="I71" s="50">
        <f t="shared" si="1"/>
        <v>260.20893882765949</v>
      </c>
      <c r="K71">
        <f>SUM('МО г Кяхта:МО Тамирское'!C71)</f>
        <v>41873.499999999993</v>
      </c>
      <c r="L71">
        <f>SUM('МО г Кяхта:МО Тамирское'!D71)</f>
        <v>108918.09999999999</v>
      </c>
      <c r="M71">
        <f>SUM('МО г Кяхта:МО Тамирское'!E71)</f>
        <v>105933.1</v>
      </c>
      <c r="N71">
        <f>SUM('МО г Кяхта:МО Тамирское'!F71)</f>
        <v>108958.59</v>
      </c>
    </row>
    <row r="72" spans="1:14" ht="15.75" thickBot="1" x14ac:dyDescent="0.3">
      <c r="A72" s="186"/>
      <c r="B72" s="12" t="s">
        <v>66</v>
      </c>
      <c r="C72" s="6">
        <v>22085</v>
      </c>
      <c r="D72" s="6">
        <v>76511.366666666654</v>
      </c>
      <c r="E72" s="6">
        <v>62790</v>
      </c>
      <c r="F72" s="6">
        <v>64204</v>
      </c>
      <c r="G72" s="15">
        <f t="shared" si="2"/>
        <v>102.25195094760313</v>
      </c>
      <c r="H72" s="16">
        <f t="shared" si="0"/>
        <v>83.914329069188426</v>
      </c>
      <c r="I72" s="50">
        <f t="shared" si="1"/>
        <v>290.71315372424726</v>
      </c>
      <c r="K72">
        <f>SUM('МО г Кяхта:МО Тамирское'!C72)</f>
        <v>22085</v>
      </c>
      <c r="L72">
        <f>SUM('МО г Кяхта:МО Тамирское'!D72)</f>
        <v>76511.366666666654</v>
      </c>
      <c r="M72">
        <f>SUM('МО г Кяхта:МО Тамирское'!E72)</f>
        <v>62790</v>
      </c>
      <c r="N72">
        <f>SUM('МО г Кяхта:МО Тамирское'!F72)</f>
        <v>64204</v>
      </c>
    </row>
    <row r="73" spans="1:14" ht="15.75" thickBot="1" x14ac:dyDescent="0.3">
      <c r="A73" s="186"/>
      <c r="B73" s="53" t="s">
        <v>67</v>
      </c>
      <c r="C73" s="6">
        <v>14277.099999999999</v>
      </c>
      <c r="D73" s="6">
        <v>59021.799999999996</v>
      </c>
      <c r="E73" s="6">
        <v>55519.200000000004</v>
      </c>
      <c r="F73" s="6">
        <v>60077.600000000006</v>
      </c>
      <c r="G73" s="15">
        <f t="shared" si="2"/>
        <v>108.21049294658425</v>
      </c>
      <c r="H73" s="16">
        <f t="shared" si="0"/>
        <v>101.78883056768856</v>
      </c>
      <c r="I73" s="50">
        <f t="shared" si="1"/>
        <v>420.79694055515483</v>
      </c>
      <c r="K73">
        <f>SUM('МО г Кяхта:МО Тамирское'!C73)</f>
        <v>14277.099999999999</v>
      </c>
      <c r="L73">
        <f>SUM('МО г Кяхта:МО Тамирское'!D73)</f>
        <v>59021.799999999996</v>
      </c>
      <c r="M73">
        <f>SUM('МО г Кяхта:МО Тамирское'!E73)</f>
        <v>55519.200000000004</v>
      </c>
      <c r="N73">
        <f>SUM('МО г Кяхта:МО Тамирское'!F73)</f>
        <v>60077.599999999999</v>
      </c>
    </row>
    <row r="74" spans="1:14" ht="15.75" thickBot="1" x14ac:dyDescent="0.3">
      <c r="A74" s="186"/>
      <c r="B74" s="12" t="s">
        <v>68</v>
      </c>
      <c r="C74" s="6">
        <v>19737.099999999999</v>
      </c>
      <c r="D74" s="6">
        <v>75835.166666666657</v>
      </c>
      <c r="E74" s="6">
        <v>66707.399999999994</v>
      </c>
      <c r="F74" s="6">
        <v>67991.700000000012</v>
      </c>
      <c r="G74" s="15">
        <f t="shared" si="2"/>
        <v>101.92527365779512</v>
      </c>
      <c r="H74" s="16">
        <f t="shared" si="0"/>
        <v>89.657217078268474</v>
      </c>
      <c r="I74" s="50">
        <f t="shared" si="1"/>
        <v>344.48677870609168</v>
      </c>
      <c r="K74">
        <f>SUM('МО г Кяхта:МО Тамирское'!C74)</f>
        <v>19737.099999999999</v>
      </c>
      <c r="L74">
        <f>SUM('МО г Кяхта:МО Тамирское'!D74)</f>
        <v>75835.166666666657</v>
      </c>
      <c r="M74">
        <f>SUM('МО г Кяхта:МО Тамирское'!E74)</f>
        <v>66707.399999999994</v>
      </c>
      <c r="N74">
        <f>SUM('МО г Кяхта:МО Тамирское'!F74)</f>
        <v>67991.700000000012</v>
      </c>
    </row>
    <row r="75" spans="1:14" ht="15.75" thickBot="1" x14ac:dyDescent="0.3">
      <c r="A75" s="186"/>
      <c r="B75" s="12" t="s">
        <v>69</v>
      </c>
      <c r="C75" s="6">
        <v>3992.5</v>
      </c>
      <c r="D75" s="6">
        <v>29875.399999999998</v>
      </c>
      <c r="E75" s="6">
        <v>28521.8</v>
      </c>
      <c r="F75" s="6">
        <v>31482.794999999995</v>
      </c>
      <c r="G75" s="15">
        <f t="shared" si="2"/>
        <v>110.3815151918883</v>
      </c>
      <c r="H75" s="16">
        <f t="shared" si="0"/>
        <v>105.38032963575381</v>
      </c>
      <c r="I75" s="50">
        <f t="shared" si="1"/>
        <v>788.54840325610508</v>
      </c>
      <c r="K75">
        <f>SUM('МО г Кяхта:МО Тамирское'!C75)</f>
        <v>3992.5</v>
      </c>
      <c r="L75">
        <f>SUM('МО г Кяхта:МО Тамирское'!D75)</f>
        <v>29875.4</v>
      </c>
      <c r="M75">
        <f>SUM('МО г Кяхта:МО Тамирское'!E75)</f>
        <v>28521.8</v>
      </c>
      <c r="N75">
        <f>SUM('МО г Кяхта:МО Тамирское'!F75)</f>
        <v>31482.794999999998</v>
      </c>
    </row>
    <row r="76" spans="1:14" ht="15.75" thickBot="1" x14ac:dyDescent="0.3">
      <c r="A76" s="186"/>
      <c r="B76" s="12" t="s">
        <v>70</v>
      </c>
      <c r="C76" s="6">
        <v>4620.8999999999996</v>
      </c>
      <c r="D76" s="6">
        <v>13800.359999999997</v>
      </c>
      <c r="E76" s="6">
        <v>9126.9</v>
      </c>
      <c r="F76" s="6">
        <v>9507.1169999999984</v>
      </c>
      <c r="G76" s="15">
        <f t="shared" si="2"/>
        <v>104.16589422476414</v>
      </c>
      <c r="H76" s="16">
        <f t="shared" si="0"/>
        <v>68.890355034216498</v>
      </c>
      <c r="I76" s="50">
        <f t="shared" si="1"/>
        <v>205.74167369992855</v>
      </c>
      <c r="K76">
        <f>SUM('МО г Кяхта:МО Тамирское'!C76)</f>
        <v>4620.8999999999996</v>
      </c>
      <c r="L76">
        <f>SUM('МО г Кяхта:МО Тамирское'!D76)</f>
        <v>13800.359999999997</v>
      </c>
      <c r="M76">
        <f>SUM('МО г Кяхта:МО Тамирское'!E76)</f>
        <v>9126.9</v>
      </c>
      <c r="N76">
        <f>SUM('МО г Кяхта:МО Тамирское'!F76)</f>
        <v>9507.1169999999966</v>
      </c>
    </row>
    <row r="77" spans="1:14" ht="15.75" thickBot="1" x14ac:dyDescent="0.3">
      <c r="A77" s="186"/>
      <c r="B77" s="12" t="s">
        <v>71</v>
      </c>
      <c r="C77" s="6">
        <v>922.5</v>
      </c>
      <c r="D77" s="6">
        <v>6396.33</v>
      </c>
      <c r="E77" s="6">
        <v>2502.3000000000002</v>
      </c>
      <c r="F77" s="6">
        <v>2358.9</v>
      </c>
      <c r="G77" s="15">
        <f t="shared" si="2"/>
        <v>94.269272269512044</v>
      </c>
      <c r="H77" s="16">
        <f t="shared" si="0"/>
        <v>36.878960278784866</v>
      </c>
      <c r="I77" s="50">
        <f t="shared" si="1"/>
        <v>255.70731707317074</v>
      </c>
      <c r="K77">
        <f>SUM('МО г Кяхта:МО Тамирское'!C77)</f>
        <v>922.5</v>
      </c>
      <c r="L77">
        <f>SUM('МО г Кяхта:МО Тамирское'!D77)</f>
        <v>6396.33</v>
      </c>
      <c r="M77">
        <f>SUM('МО г Кяхта:МО Тамирское'!E77)</f>
        <v>2502.3000000000002</v>
      </c>
      <c r="N77">
        <f>SUM('МО г Кяхта:МО Тамирское'!F77)</f>
        <v>2358.9</v>
      </c>
    </row>
    <row r="78" spans="1:14" ht="15.75" thickBot="1" x14ac:dyDescent="0.3">
      <c r="A78" s="186"/>
      <c r="B78" s="12" t="s">
        <v>72</v>
      </c>
      <c r="C78" s="6">
        <v>11079.1</v>
      </c>
      <c r="D78" s="6">
        <v>37614.500000000007</v>
      </c>
      <c r="E78" s="6">
        <v>23550</v>
      </c>
      <c r="F78" s="6">
        <v>23768.832999999999</v>
      </c>
      <c r="G78" s="15">
        <f t="shared" si="2"/>
        <v>100.92922717622079</v>
      </c>
      <c r="H78" s="16">
        <f t="shared" si="0"/>
        <v>63.190612662669963</v>
      </c>
      <c r="I78" s="50">
        <f t="shared" si="1"/>
        <v>214.53757976730961</v>
      </c>
      <c r="K78">
        <f>SUM('МО г Кяхта:МО Тамирское'!C78)</f>
        <v>11079.1</v>
      </c>
      <c r="L78">
        <f>SUM('МО г Кяхта:МО Тамирское'!D78)</f>
        <v>37614.500000000007</v>
      </c>
      <c r="M78">
        <f>SUM('МО г Кяхта:МО Тамирское'!E78)</f>
        <v>23550</v>
      </c>
      <c r="N78">
        <f>SUM('МО г Кяхта:МО Тамирское'!F78)</f>
        <v>23768.832999999999</v>
      </c>
    </row>
    <row r="79" spans="1:14" ht="15.75" thickBot="1" x14ac:dyDescent="0.3">
      <c r="A79" s="186"/>
      <c r="B79" s="12" t="s">
        <v>73</v>
      </c>
      <c r="C79" s="6">
        <v>4185.3</v>
      </c>
      <c r="D79" s="6">
        <v>39525.239999999991</v>
      </c>
      <c r="E79" s="6">
        <v>32682.25</v>
      </c>
      <c r="F79" s="6">
        <v>33510.399999999994</v>
      </c>
      <c r="G79" s="15">
        <f t="shared" si="2"/>
        <v>102.53394426638312</v>
      </c>
      <c r="H79" s="16">
        <f t="shared" ref="H79:H123" si="3">F79/D79*100</f>
        <v>84.782280891906041</v>
      </c>
      <c r="I79" s="50">
        <f t="shared" ref="I79:I123" si="4">F79/C79*100</f>
        <v>800.66900819535022</v>
      </c>
      <c r="K79">
        <f>SUM('МО г Кяхта:МО Тамирское'!C79)</f>
        <v>4185.3</v>
      </c>
      <c r="L79">
        <f>SUM('МО г Кяхта:МО Тамирское'!D79)</f>
        <v>39525.239999999991</v>
      </c>
      <c r="M79">
        <f>SUM('МО г Кяхта:МО Тамирское'!E79)</f>
        <v>32682.25</v>
      </c>
      <c r="N79">
        <f>SUM('МО г Кяхта:МО Тамирское'!F79)</f>
        <v>33510.400000000001</v>
      </c>
    </row>
    <row r="80" spans="1:14" ht="15.75" thickBot="1" x14ac:dyDescent="0.3">
      <c r="A80" s="186"/>
      <c r="B80" s="12" t="s">
        <v>74</v>
      </c>
      <c r="C80" s="6">
        <v>225</v>
      </c>
      <c r="D80" s="6">
        <v>14569.8</v>
      </c>
      <c r="E80" s="6">
        <v>18871.7</v>
      </c>
      <c r="F80" s="6">
        <v>16523.300000000003</v>
      </c>
      <c r="G80" s="15">
        <f t="shared" ref="G80:G123" si="5">F80/E80*100</f>
        <v>87.555970050392929</v>
      </c>
      <c r="H80" s="16">
        <f t="shared" si="3"/>
        <v>113.40787107578694</v>
      </c>
      <c r="I80" s="50">
        <f t="shared" si="4"/>
        <v>7343.6888888888898</v>
      </c>
      <c r="K80">
        <f>SUM('МО г Кяхта:МО Тамирское'!C80)</f>
        <v>225</v>
      </c>
      <c r="L80">
        <f>SUM('МО г Кяхта:МО Тамирское'!D80)</f>
        <v>14569.800000000001</v>
      </c>
      <c r="M80">
        <f>SUM('МО г Кяхта:МО Тамирское'!E80)</f>
        <v>18871.699999999997</v>
      </c>
      <c r="N80">
        <f>SUM('МО г Кяхта:МО Тамирское'!F80)</f>
        <v>16523.300000000003</v>
      </c>
    </row>
    <row r="81" spans="1:14" ht="15.75" thickBot="1" x14ac:dyDescent="0.3">
      <c r="A81" s="186"/>
      <c r="B81" s="12" t="s">
        <v>75</v>
      </c>
      <c r="C81" s="6">
        <v>500</v>
      </c>
      <c r="D81" s="6">
        <v>76254.368600000002</v>
      </c>
      <c r="E81" s="6">
        <v>60766.114999999998</v>
      </c>
      <c r="F81" s="6">
        <v>61854</v>
      </c>
      <c r="G81" s="15">
        <f t="shared" si="5"/>
        <v>101.79028229795503</v>
      </c>
      <c r="H81" s="16">
        <f t="shared" si="3"/>
        <v>81.115352648792367</v>
      </c>
      <c r="I81" s="50">
        <f t="shared" si="4"/>
        <v>12370.8</v>
      </c>
      <c r="K81">
        <f>SUM('МО г Кяхта:МО Тамирское'!C81)</f>
        <v>500</v>
      </c>
      <c r="L81">
        <f>SUM('МО г Кяхта:МО Тамирское'!D81)</f>
        <v>76254.368600000002</v>
      </c>
      <c r="M81">
        <f>SUM('МО г Кяхта:МО Тамирское'!E81)</f>
        <v>60766.114999999998</v>
      </c>
      <c r="N81">
        <f>SUM('МО г Кяхта:МО Тамирское'!F81)</f>
        <v>61854</v>
      </c>
    </row>
    <row r="82" spans="1:14" ht="15.75" thickBot="1" x14ac:dyDescent="0.3">
      <c r="A82" s="187"/>
      <c r="B82" s="20" t="s">
        <v>76</v>
      </c>
      <c r="C82" s="6">
        <v>134794.1</v>
      </c>
      <c r="D82" s="6">
        <v>1227115.6600000001</v>
      </c>
      <c r="E82" s="6">
        <v>973418.5</v>
      </c>
      <c r="F82" s="6">
        <v>1000079.1599999999</v>
      </c>
      <c r="G82" s="23">
        <f t="shared" si="5"/>
        <v>102.73886925304994</v>
      </c>
      <c r="H82" s="24">
        <f t="shared" si="3"/>
        <v>81.498361776264829</v>
      </c>
      <c r="I82" s="41">
        <f t="shared" si="4"/>
        <v>741.93095988622645</v>
      </c>
      <c r="K82">
        <f>SUM('МО г Кяхта:МО Тамирское'!C82)</f>
        <v>134794.1</v>
      </c>
      <c r="L82">
        <f>SUM('МО г Кяхта:МО Тамирское'!D82)</f>
        <v>1227115.6600000001</v>
      </c>
      <c r="M82">
        <f>SUM('МО г Кяхта:МО Тамирское'!E82)</f>
        <v>973418.5</v>
      </c>
      <c r="N82">
        <f>SUM('МО г Кяхта:МО Тамирское'!F82)</f>
        <v>1000079.1599999999</v>
      </c>
    </row>
    <row r="83" spans="1:14" ht="27" thickBot="1" x14ac:dyDescent="0.3">
      <c r="A83" s="197">
        <v>10</v>
      </c>
      <c r="B83" s="46" t="s">
        <v>77</v>
      </c>
      <c r="C83" s="6">
        <v>76144.760000000009</v>
      </c>
      <c r="D83" s="6">
        <v>811516.36</v>
      </c>
      <c r="E83" s="6">
        <v>692510</v>
      </c>
      <c r="F83" s="6">
        <v>727460.95000000007</v>
      </c>
      <c r="G83" s="9">
        <f t="shared" si="5"/>
        <v>105.04699571125329</v>
      </c>
      <c r="H83" s="10">
        <f t="shared" si="3"/>
        <v>89.642179240847355</v>
      </c>
      <c r="I83" s="43">
        <f t="shared" si="4"/>
        <v>955.36574020326532</v>
      </c>
      <c r="J83" s="74"/>
      <c r="K83">
        <f>SUM('МО г Кяхта:МО Тамирское'!C83)</f>
        <v>76144.760000000009</v>
      </c>
      <c r="L83">
        <f>SUM('МО г Кяхта:МО Тамирское'!D83)</f>
        <v>811516.36</v>
      </c>
      <c r="M83">
        <f>SUM('МО г Кяхта:МО Тамирское'!E83)</f>
        <v>692510</v>
      </c>
      <c r="N83">
        <f>SUM('МО г Кяхта:МО Тамирское'!F83)</f>
        <v>731345.95</v>
      </c>
    </row>
    <row r="84" spans="1:14" ht="15.75" thickBot="1" x14ac:dyDescent="0.3">
      <c r="A84" s="198"/>
      <c r="B84" s="12" t="s">
        <v>78</v>
      </c>
      <c r="C84" s="6">
        <v>102981.16</v>
      </c>
      <c r="D84" s="6">
        <v>626070.1</v>
      </c>
      <c r="E84" s="6">
        <v>371900</v>
      </c>
      <c r="F84" s="179">
        <v>389134.81</v>
      </c>
      <c r="G84" s="15">
        <f t="shared" si="5"/>
        <v>104.63425920946491</v>
      </c>
      <c r="H84" s="16">
        <f t="shared" si="3"/>
        <v>62.155150038310417</v>
      </c>
      <c r="I84" s="50">
        <f t="shared" si="4"/>
        <v>377.86990358236397</v>
      </c>
      <c r="J84" s="74"/>
      <c r="K84">
        <f>SUM('МО г Кяхта:МО Тамирское'!C84)</f>
        <v>102981.16</v>
      </c>
      <c r="L84">
        <f>SUM('МО г Кяхта:МО Тамирское'!D84)</f>
        <v>626070.1</v>
      </c>
      <c r="M84">
        <f>SUM('МО г Кяхта:МО Тамирское'!E84)</f>
        <v>371900</v>
      </c>
      <c r="N84">
        <f>SUM('МО г Кяхта:МО Тамирское'!F84)</f>
        <v>392176.81</v>
      </c>
    </row>
    <row r="85" spans="1:14" ht="15.75" thickBot="1" x14ac:dyDescent="0.3">
      <c r="A85" s="198"/>
      <c r="B85" s="75" t="s">
        <v>79</v>
      </c>
      <c r="C85" s="6">
        <v>28542.6</v>
      </c>
      <c r="D85" s="6">
        <v>107343.7</v>
      </c>
      <c r="E85" s="6">
        <v>60755</v>
      </c>
      <c r="F85" s="6">
        <v>75915</v>
      </c>
      <c r="G85" s="15">
        <f t="shared" si="5"/>
        <v>124.95267879186898</v>
      </c>
      <c r="H85" s="16">
        <f t="shared" si="3"/>
        <v>70.721430321481364</v>
      </c>
      <c r="I85" s="50">
        <f t="shared" si="4"/>
        <v>265.97086460238381</v>
      </c>
      <c r="J85" s="74"/>
      <c r="K85">
        <f>SUM('МО г Кяхта:МО Тамирское'!C85)</f>
        <v>28542.6</v>
      </c>
      <c r="L85">
        <f>SUM('МО г Кяхта:МО Тамирское'!D85)</f>
        <v>107343.7</v>
      </c>
      <c r="M85">
        <f>SUM('МО г Кяхта:МО Тамирское'!E85)</f>
        <v>60755</v>
      </c>
      <c r="N85">
        <f>SUM('МО г Кяхта:МО Тамирское'!F85)</f>
        <v>76758</v>
      </c>
    </row>
    <row r="86" spans="1:14" ht="27" thickBot="1" x14ac:dyDescent="0.3">
      <c r="A86" s="199"/>
      <c r="B86" s="68" t="s">
        <v>80</v>
      </c>
      <c r="C86" s="6">
        <v>387855.81</v>
      </c>
      <c r="D86" s="6">
        <v>416773.4</v>
      </c>
      <c r="E86" s="6">
        <v>426577.5</v>
      </c>
      <c r="F86" s="6">
        <v>426577.5</v>
      </c>
      <c r="G86" s="23">
        <f t="shared" si="5"/>
        <v>100</v>
      </c>
      <c r="H86" s="24">
        <f t="shared" si="3"/>
        <v>102.352381413977</v>
      </c>
      <c r="I86" s="41">
        <f t="shared" si="4"/>
        <v>109.983527125712</v>
      </c>
      <c r="J86" s="74"/>
      <c r="K86">
        <f>SUM('МО г Кяхта:МО Тамирское'!C86)</f>
        <v>387855.81</v>
      </c>
      <c r="L86">
        <f>SUM('МО г Кяхта:МО Тамирское'!D86)</f>
        <v>416773.4</v>
      </c>
      <c r="M86">
        <f>SUM('МО г Кяхта:МО Тамирское'!E86)</f>
        <v>426577.5</v>
      </c>
      <c r="N86">
        <f>SUM('МО г Кяхта:МО Тамирское'!F86)</f>
        <v>426577.5</v>
      </c>
    </row>
    <row r="87" spans="1:14" ht="15.75" thickBot="1" x14ac:dyDescent="0.3">
      <c r="A87" s="197">
        <v>11</v>
      </c>
      <c r="B87" s="26" t="s">
        <v>81</v>
      </c>
      <c r="C87" s="6">
        <v>292341.48363339552</v>
      </c>
      <c r="D87" s="6">
        <v>344632.64795129444</v>
      </c>
      <c r="E87" s="6">
        <v>345509.65050851367</v>
      </c>
      <c r="F87" s="6">
        <v>345509.61649011256</v>
      </c>
      <c r="G87" s="9">
        <f t="shared" si="5"/>
        <v>99.999990154138658</v>
      </c>
      <c r="H87" s="10">
        <f t="shared" si="3"/>
        <v>100.25446473049821</v>
      </c>
      <c r="I87" s="43">
        <f t="shared" si="4"/>
        <v>118.18699563124315</v>
      </c>
      <c r="J87" s="74"/>
      <c r="K87">
        <f>SUM('МО г Кяхта:МО Тамирское'!C87)</f>
        <v>292341.48363339552</v>
      </c>
      <c r="L87">
        <f>SUM('МО г Кяхта:МО Тамирское'!D87)</f>
        <v>344632.64795129444</v>
      </c>
      <c r="M87">
        <f>SUM('МО г Кяхта:МО Тамирское'!E87)</f>
        <v>345509.65050851362</v>
      </c>
      <c r="N87">
        <f>SUM('МО г Кяхта:МО Тамирское'!F87)</f>
        <v>345509.61649011244</v>
      </c>
    </row>
    <row r="88" spans="1:14" ht="27" thickBot="1" x14ac:dyDescent="0.3">
      <c r="A88" s="198"/>
      <c r="B88" s="29" t="s">
        <v>82</v>
      </c>
      <c r="C88" s="179">
        <v>206.4740011960279</v>
      </c>
      <c r="D88" s="179">
        <v>325.16492719303841</v>
      </c>
      <c r="E88" s="179">
        <v>324.29664986541258</v>
      </c>
      <c r="F88" s="179">
        <v>326.35455628041876</v>
      </c>
      <c r="G88" s="15">
        <f t="shared" si="5"/>
        <v>100.63457529267114</v>
      </c>
      <c r="H88" s="16">
        <f t="shared" si="3"/>
        <v>100.36585405986118</v>
      </c>
      <c r="I88" s="50">
        <f t="shared" si="4"/>
        <v>158.06084755948299</v>
      </c>
      <c r="J88" s="74"/>
      <c r="K88">
        <f>SUM('МО г Кяхта:МО Тамирское'!C88)</f>
        <v>206.47400119602793</v>
      </c>
      <c r="L88">
        <f>SUM('МО г Кяхта:МО Тамирское'!D88)</f>
        <v>325.16492719303835</v>
      </c>
      <c r="M88">
        <f>SUM('МО г Кяхта:МО Тамирское'!E88)</f>
        <v>324.29664986541252</v>
      </c>
      <c r="N88">
        <f>SUM('МО г Кяхта:МО Тамирское'!F88)</f>
        <v>326.6158814425329</v>
      </c>
    </row>
    <row r="89" spans="1:14" ht="39.75" thickBot="1" x14ac:dyDescent="0.3">
      <c r="A89" s="199"/>
      <c r="B89" s="44" t="s">
        <v>83</v>
      </c>
      <c r="C89" s="179" t="e">
        <v>#DIV/0!</v>
      </c>
      <c r="D89" s="179">
        <v>369.66183452867034</v>
      </c>
      <c r="E89" s="179">
        <v>296.52209812822804</v>
      </c>
      <c r="F89" s="179">
        <v>296.52209812822804</v>
      </c>
      <c r="G89" s="23">
        <f t="shared" si="5"/>
        <v>100</v>
      </c>
      <c r="H89" s="24">
        <f t="shared" si="3"/>
        <v>80.214420432745612</v>
      </c>
      <c r="I89" s="41" t="e">
        <f t="shared" si="4"/>
        <v>#DIV/0!</v>
      </c>
      <c r="J89" s="74"/>
      <c r="K89" t="e">
        <f>SUM('МО г Кяхта:МО Тамирское'!C89)</f>
        <v>#DIV/0!</v>
      </c>
      <c r="L89">
        <f>SUM('МО г Кяхта:МО Тамирское'!D89)</f>
        <v>369.66183452867034</v>
      </c>
      <c r="M89">
        <f>SUM('МО г Кяхта:МО Тамирское'!E89)</f>
        <v>296.52209812822804</v>
      </c>
      <c r="N89">
        <f>SUM('МО г Кяхта:МО Тамирское'!F89)</f>
        <v>296.52209812822804</v>
      </c>
    </row>
    <row r="90" spans="1:14" ht="15.75" thickBot="1" x14ac:dyDescent="0.3">
      <c r="A90" s="197">
        <v>12</v>
      </c>
      <c r="B90" s="42" t="s">
        <v>84</v>
      </c>
      <c r="C90" s="6">
        <v>295.02791552314039</v>
      </c>
      <c r="D90" s="6">
        <v>223.03924735261921</v>
      </c>
      <c r="E90" s="6">
        <v>238.58078947303005</v>
      </c>
      <c r="F90" s="6">
        <v>238.55814703210467</v>
      </c>
      <c r="G90" s="9">
        <f t="shared" si="5"/>
        <v>99.990509528878917</v>
      </c>
      <c r="H90" s="10">
        <f t="shared" si="3"/>
        <v>106.95792326403904</v>
      </c>
      <c r="I90" s="43">
        <f t="shared" si="4"/>
        <v>80.859516838972979</v>
      </c>
      <c r="J90" s="74"/>
      <c r="K90">
        <f>SUM('МО г Кяхта:МО Тамирское'!C90)</f>
        <v>295.02791552314039</v>
      </c>
      <c r="L90">
        <f>SUM('МО г Кяхта:МО Тамирское'!D90)</f>
        <v>223.03924735261921</v>
      </c>
      <c r="M90">
        <f>SUM('МО г Кяхта:МО Тамирское'!E90)</f>
        <v>238.58078947303005</v>
      </c>
      <c r="N90">
        <f>SUM('МО г Кяхта:МО Тамирское'!F90)</f>
        <v>238.55814703210467</v>
      </c>
    </row>
    <row r="91" spans="1:14" ht="27" thickBot="1" x14ac:dyDescent="0.3">
      <c r="A91" s="199"/>
      <c r="B91" s="44" t="s">
        <v>85</v>
      </c>
      <c r="C91" s="180">
        <v>1070.8208461241329</v>
      </c>
      <c r="D91" s="180">
        <v>778.24934812246829</v>
      </c>
      <c r="E91" s="183">
        <v>833.97152346884684</v>
      </c>
      <c r="F91" s="183">
        <v>853.17626993437875</v>
      </c>
      <c r="G91" s="23">
        <f t="shared" si="5"/>
        <v>102.30280602215902</v>
      </c>
      <c r="H91" s="24">
        <f t="shared" si="3"/>
        <v>109.62762410179619</v>
      </c>
      <c r="I91" s="41">
        <f t="shared" si="4"/>
        <v>79.674977660593271</v>
      </c>
      <c r="J91" s="74"/>
      <c r="K91">
        <f>SUM('МО г Кяхта:МО Тамирское'!C91)</f>
        <v>1070.8208461241331</v>
      </c>
      <c r="L91">
        <f>SUM('МО г Кяхта:МО Тамирское'!D91)</f>
        <v>778.24934812246829</v>
      </c>
      <c r="M91">
        <f>SUM('МО г Кяхта:МО Тамирское'!E91)</f>
        <v>833.97152346884684</v>
      </c>
      <c r="N91">
        <f>SUM('МО г Кяхта:МО Тамирское'!F91)</f>
        <v>853.43655983867245</v>
      </c>
    </row>
    <row r="92" spans="1:14" ht="27" thickBot="1" x14ac:dyDescent="0.3">
      <c r="A92" s="197">
        <v>13</v>
      </c>
      <c r="B92" s="42" t="s">
        <v>86</v>
      </c>
      <c r="C92" s="6">
        <v>90</v>
      </c>
      <c r="D92" s="6">
        <v>230</v>
      </c>
      <c r="E92" s="6">
        <v>230</v>
      </c>
      <c r="F92" s="6">
        <v>231</v>
      </c>
      <c r="G92" s="9">
        <f t="shared" si="5"/>
        <v>100.43478260869566</v>
      </c>
      <c r="H92" s="10">
        <f t="shared" si="3"/>
        <v>100.43478260869566</v>
      </c>
      <c r="I92" s="43">
        <f t="shared" si="4"/>
        <v>256.66666666666669</v>
      </c>
      <c r="J92" s="74"/>
      <c r="K92">
        <f>SUM('МО г Кяхта:МО Тамирское'!C92)</f>
        <v>90</v>
      </c>
      <c r="L92">
        <f>SUM('МО г Кяхта:МО Тамирское'!D92)</f>
        <v>230</v>
      </c>
      <c r="M92">
        <f>SUM('МО г Кяхта:МО Тамирское'!E92)</f>
        <v>230</v>
      </c>
      <c r="N92">
        <f>SUM('МО г Кяхта:МО Тамирское'!F92)</f>
        <v>231</v>
      </c>
    </row>
    <row r="93" spans="1:14" ht="27" thickBot="1" x14ac:dyDescent="0.3">
      <c r="A93" s="198"/>
      <c r="B93" s="52" t="s">
        <v>87</v>
      </c>
      <c r="C93" s="6">
        <v>528.11910960634373</v>
      </c>
      <c r="D93" s="6">
        <v>464.68578272509512</v>
      </c>
      <c r="E93" s="6">
        <v>456.01442429104787</v>
      </c>
      <c r="F93" s="6">
        <v>465.44490725448816</v>
      </c>
      <c r="G93" s="15">
        <f t="shared" si="5"/>
        <v>102.06802295302427</v>
      </c>
      <c r="H93" s="16">
        <f t="shared" si="3"/>
        <v>100.16336297722329</v>
      </c>
      <c r="I93" s="50">
        <f t="shared" si="4"/>
        <v>88.132563050298913</v>
      </c>
      <c r="J93" s="74"/>
      <c r="K93">
        <f>SUM('МО г Кяхта:МО Тамирское'!C93)</f>
        <v>528.11910960634373</v>
      </c>
      <c r="L93">
        <f>SUM('МО г Кяхта:МО Тамирское'!D93)</f>
        <v>464.68578272509512</v>
      </c>
      <c r="M93">
        <f>SUM('МО г Кяхта:МО Тамирское'!E93)</f>
        <v>456.01442429104787</v>
      </c>
      <c r="N93">
        <f>SUM('МО г Кяхта:МО Тамирское'!F93)</f>
        <v>465.44490725448816</v>
      </c>
    </row>
    <row r="94" spans="1:14" ht="39.75" thickBot="1" x14ac:dyDescent="0.3">
      <c r="A94" s="199"/>
      <c r="B94" s="44" t="s">
        <v>88</v>
      </c>
      <c r="C94" s="180">
        <v>650.6369140595458</v>
      </c>
      <c r="D94" s="180">
        <v>3627.2083713628172</v>
      </c>
      <c r="E94" s="180">
        <v>3677.0825299670391</v>
      </c>
      <c r="F94" s="180">
        <v>3824.7349557248913</v>
      </c>
      <c r="G94" s="23">
        <f t="shared" si="5"/>
        <v>104.01547761178958</v>
      </c>
      <c r="H94" s="24">
        <f t="shared" si="3"/>
        <v>105.44569167631963</v>
      </c>
      <c r="I94" s="41">
        <f t="shared" si="4"/>
        <v>587.84475228450606</v>
      </c>
      <c r="J94" s="74"/>
      <c r="K94">
        <f>SUM('МО г Кяхта:МО Тамирское'!C94)</f>
        <v>650.63691405954592</v>
      </c>
      <c r="L94">
        <f>SUM('МО г Кяхта:МО Тамирское'!D94)</f>
        <v>3627.2083713628176</v>
      </c>
      <c r="M94">
        <f>SUM('МО г Кяхта:МО Тамирское'!E94)</f>
        <v>3677.0825299670387</v>
      </c>
      <c r="N94">
        <f>SUM('МО г Кяхта:МО Тамирское'!F94)</f>
        <v>3826.8176083024205</v>
      </c>
    </row>
    <row r="95" spans="1:14" ht="50.25" customHeight="1" thickBot="1" x14ac:dyDescent="0.3">
      <c r="A95" s="197">
        <v>14</v>
      </c>
      <c r="B95" s="42" t="s">
        <v>89</v>
      </c>
      <c r="C95" s="6">
        <v>0</v>
      </c>
      <c r="D95" s="6">
        <v>8358.4596701206356</v>
      </c>
      <c r="E95" s="6">
        <v>8617.3139599073984</v>
      </c>
      <c r="F95" s="6">
        <v>8639.8234311252199</v>
      </c>
      <c r="G95" s="9">
        <f t="shared" si="5"/>
        <v>100.2612121517511</v>
      </c>
      <c r="H95" s="10">
        <f t="shared" si="3"/>
        <v>103.36621545247611</v>
      </c>
      <c r="I95" s="43" t="e">
        <f t="shared" si="4"/>
        <v>#DIV/0!</v>
      </c>
      <c r="J95" s="74"/>
      <c r="K95">
        <f>SUM('МО г Кяхта:МО Тамирское'!C95)</f>
        <v>0</v>
      </c>
      <c r="L95">
        <f>SUM('МО г Кяхта:МО Тамирское'!D95)</f>
        <v>8358.4596701206356</v>
      </c>
      <c r="M95">
        <f>SUM('МО г Кяхта:МО Тамирское'!E95)</f>
        <v>8617.3139599073984</v>
      </c>
      <c r="N95">
        <f>SUM('МО г Кяхта:МО Тамирское'!F95)</f>
        <v>8639.8234311252199</v>
      </c>
    </row>
    <row r="96" spans="1:14" ht="39.75" thickBot="1" x14ac:dyDescent="0.3">
      <c r="A96" s="199"/>
      <c r="B96" s="44" t="s">
        <v>90</v>
      </c>
      <c r="C96" s="6">
        <v>575</v>
      </c>
      <c r="D96" s="179">
        <v>1273.7322435550711</v>
      </c>
      <c r="E96" s="179">
        <v>1216.8137629485936</v>
      </c>
      <c r="F96" s="179">
        <v>1303.6852369948365</v>
      </c>
      <c r="G96" s="23">
        <f t="shared" si="5"/>
        <v>107.13925801067003</v>
      </c>
      <c r="H96" s="24">
        <f t="shared" si="3"/>
        <v>102.35159262013849</v>
      </c>
      <c r="I96" s="41">
        <f t="shared" si="4"/>
        <v>226.72786730344981</v>
      </c>
      <c r="J96" s="74"/>
      <c r="K96">
        <f>SUM('МО г Кяхта:МО Тамирское'!C96)</f>
        <v>575</v>
      </c>
      <c r="L96">
        <f>SUM('МО г Кяхта:МО Тамирское'!D96)</f>
        <v>1273.7322435550711</v>
      </c>
      <c r="M96">
        <f>SUM('МО г Кяхта:МО Тамирское'!E96)</f>
        <v>1216.8137629485934</v>
      </c>
      <c r="N96">
        <f>SUM('МО г Кяхта:МО Тамирское'!F96)</f>
        <v>1304.2442562949338</v>
      </c>
    </row>
    <row r="97" spans="1:14" ht="15.75" thickBot="1" x14ac:dyDescent="0.3">
      <c r="A97" s="197">
        <v>15</v>
      </c>
      <c r="B97" s="26" t="s">
        <v>91</v>
      </c>
      <c r="C97" s="6">
        <v>563</v>
      </c>
      <c r="D97" s="6">
        <v>881</v>
      </c>
      <c r="E97" s="6">
        <v>817</v>
      </c>
      <c r="F97" s="6">
        <v>761</v>
      </c>
      <c r="G97" s="9">
        <f t="shared" si="5"/>
        <v>93.145654834761331</v>
      </c>
      <c r="H97" s="10">
        <f t="shared" si="3"/>
        <v>86.379114642451754</v>
      </c>
      <c r="I97" s="43">
        <f t="shared" si="4"/>
        <v>135.16873889875666</v>
      </c>
      <c r="J97" s="74"/>
      <c r="K97">
        <f>SUM('МО г Кяхта:МО Тамирское'!C97)</f>
        <v>563</v>
      </c>
      <c r="L97">
        <f>SUM('МО г Кяхта:МО Тамирское'!D97)</f>
        <v>881</v>
      </c>
      <c r="M97">
        <f>SUM('МО г Кяхта:МО Тамирское'!E97)</f>
        <v>817</v>
      </c>
      <c r="N97">
        <f>SUM('МО г Кяхта:МО Тамирское'!F97)</f>
        <v>761</v>
      </c>
    </row>
    <row r="98" spans="1:14" ht="15.75" thickBot="1" x14ac:dyDescent="0.3">
      <c r="A98" s="198"/>
      <c r="B98" s="12" t="s">
        <v>92</v>
      </c>
      <c r="C98" s="6">
        <v>245.43782837127844</v>
      </c>
      <c r="D98" s="6">
        <v>358.39412157648633</v>
      </c>
      <c r="E98" s="6">
        <v>379</v>
      </c>
      <c r="F98" s="6">
        <v>318.60596499136051</v>
      </c>
      <c r="G98" s="15">
        <f t="shared" si="5"/>
        <v>84.064898414606986</v>
      </c>
      <c r="H98" s="16">
        <f t="shared" si="3"/>
        <v>88.898211720072965</v>
      </c>
      <c r="I98" s="50">
        <f t="shared" si="4"/>
        <v>129.81127119060034</v>
      </c>
      <c r="J98" s="74"/>
      <c r="K98">
        <f>SUM('МО г Кяхта:МО Тамирское'!C98)</f>
        <v>245.43782837127844</v>
      </c>
      <c r="L98">
        <f>SUM('МО г Кяхта:МО Тамирское'!D98)</f>
        <v>358.39412157648633</v>
      </c>
      <c r="M98">
        <f>SUM('МО г Кяхта:МО Тамирское'!E98)</f>
        <v>379</v>
      </c>
      <c r="N98">
        <f>SUM('МО г Кяхта:МО Тамирское'!F98)</f>
        <v>318.60596499136057</v>
      </c>
    </row>
    <row r="99" spans="1:14" ht="15.75" thickBot="1" x14ac:dyDescent="0.3">
      <c r="A99" s="198"/>
      <c r="B99" s="53" t="s">
        <v>93</v>
      </c>
      <c r="C99" s="178" t="e">
        <v>#DIV/0!</v>
      </c>
      <c r="D99" s="178" t="e">
        <v>#DIV/0!</v>
      </c>
      <c r="E99" s="178">
        <v>32</v>
      </c>
      <c r="F99" s="178">
        <v>47.114828093338105</v>
      </c>
      <c r="G99" s="15">
        <f t="shared" si="5"/>
        <v>147.23383779168157</v>
      </c>
      <c r="H99" s="16" t="e">
        <f t="shared" si="3"/>
        <v>#DIV/0!</v>
      </c>
      <c r="I99" s="50" t="e">
        <f t="shared" si="4"/>
        <v>#DIV/0!</v>
      </c>
      <c r="J99" s="74"/>
      <c r="K99" t="e">
        <f>SUM('МО г Кяхта:МО Тамирское'!C99)</f>
        <v>#DIV/0!</v>
      </c>
      <c r="L99" t="e">
        <f>SUM('МО г Кяхта:МО Тамирское'!D99)</f>
        <v>#DIV/0!</v>
      </c>
      <c r="M99">
        <f>SUM('МО г Кяхта:МО Тамирское'!E99)</f>
        <v>32</v>
      </c>
      <c r="N99">
        <f>SUM('МО г Кяхта:МО Тамирское'!F99)</f>
        <v>47.114828093338105</v>
      </c>
    </row>
    <row r="100" spans="1:14" ht="27" thickBot="1" x14ac:dyDescent="0.3">
      <c r="A100" s="198"/>
      <c r="B100" s="52" t="s">
        <v>94</v>
      </c>
      <c r="C100" s="6">
        <v>6.0683012259194395</v>
      </c>
      <c r="D100" s="6">
        <v>22.167401469605878</v>
      </c>
      <c r="E100" s="6">
        <v>4.2500000000000003E-2</v>
      </c>
      <c r="F100" s="6">
        <v>22.108030951844341</v>
      </c>
      <c r="G100" s="15">
        <f t="shared" si="5"/>
        <v>52018.896357280799</v>
      </c>
      <c r="H100" s="16">
        <f t="shared" si="3"/>
        <v>99.732171956000613</v>
      </c>
      <c r="I100" s="50">
        <f t="shared" si="4"/>
        <v>364.31993285723286</v>
      </c>
      <c r="J100" s="74"/>
      <c r="K100">
        <f>SUM('МО г Кяхта:МО Тамирское'!C100)</f>
        <v>6.0683012259194395</v>
      </c>
      <c r="L100">
        <f>SUM('МО г Кяхта:МО Тамирское'!D100)</f>
        <v>22.167401469605878</v>
      </c>
      <c r="M100">
        <f>SUM('МО г Кяхта:МО Тамирское'!E100)</f>
        <v>4.2500000000000003E-2</v>
      </c>
      <c r="N100">
        <f>SUM('МО г Кяхта:МО Тамирское'!F100)</f>
        <v>22.108030951844341</v>
      </c>
    </row>
    <row r="101" spans="1:14" ht="27" thickBot="1" x14ac:dyDescent="0.3">
      <c r="A101" s="198"/>
      <c r="B101" s="29" t="s">
        <v>95</v>
      </c>
      <c r="C101" s="178" t="e">
        <v>#DIV/0!</v>
      </c>
      <c r="D101" s="178" t="e">
        <v>#DIV/0!</v>
      </c>
      <c r="E101" s="178">
        <v>4676.2855031991839</v>
      </c>
      <c r="F101" s="178">
        <v>4292.9062376902857</v>
      </c>
      <c r="G101" s="15">
        <f t="shared" si="5"/>
        <v>91.801628338419079</v>
      </c>
      <c r="H101" s="16" t="e">
        <f t="shared" si="3"/>
        <v>#DIV/0!</v>
      </c>
      <c r="I101" s="50" t="e">
        <f t="shared" si="4"/>
        <v>#DIV/0!</v>
      </c>
      <c r="J101" s="74"/>
      <c r="K101" t="e">
        <f>SUM('МО г Кяхта:МО Тамирское'!C101)</f>
        <v>#DIV/0!</v>
      </c>
      <c r="L101" t="e">
        <f>SUM('МО г Кяхта:МО Тамирское'!D101)</f>
        <v>#DIV/0!</v>
      </c>
      <c r="M101">
        <f>SUM('МО г Кяхта:МО Тамирское'!E101)</f>
        <v>4676.2855031991839</v>
      </c>
      <c r="N101">
        <f>SUM('МО г Кяхта:МО Тамирское'!F101)</f>
        <v>4292.9062376902839</v>
      </c>
    </row>
    <row r="102" spans="1:14" ht="27" thickBot="1" x14ac:dyDescent="0.3">
      <c r="A102" s="198"/>
      <c r="B102" s="85" t="s">
        <v>96</v>
      </c>
      <c r="C102" s="183" t="e">
        <v>#VALUE!</v>
      </c>
      <c r="D102" s="183">
        <v>48519.349996082718</v>
      </c>
      <c r="E102" s="183">
        <v>37855.477413285</v>
      </c>
      <c r="F102" s="183">
        <v>40669.964781420087</v>
      </c>
      <c r="G102" s="15">
        <f t="shared" si="5"/>
        <v>107.43482201375531</v>
      </c>
      <c r="H102" s="16">
        <f t="shared" si="3"/>
        <v>83.822155046808405</v>
      </c>
      <c r="I102" s="50" t="e">
        <f t="shared" si="4"/>
        <v>#VALUE!</v>
      </c>
      <c r="J102" s="74"/>
      <c r="K102" t="e">
        <f>SUM('МО г Кяхта:МО Тамирское'!C102)</f>
        <v>#VALUE!</v>
      </c>
      <c r="L102">
        <f>SUM('МО г Кяхта:МО Тамирское'!D102)</f>
        <v>48519.34999608271</v>
      </c>
      <c r="M102">
        <f>SUM('МО г Кяхта:МО Тамирское'!E102)</f>
        <v>37855.477413285007</v>
      </c>
      <c r="N102">
        <f>SUM('МО г Кяхта:МО Тамирское'!F102)</f>
        <v>40697.673148104855</v>
      </c>
    </row>
    <row r="103" spans="1:14" ht="15.75" thickBot="1" x14ac:dyDescent="0.3">
      <c r="A103" s="199"/>
      <c r="B103" s="20" t="s">
        <v>97</v>
      </c>
      <c r="C103" s="6">
        <v>18796</v>
      </c>
      <c r="D103" s="6">
        <v>42731</v>
      </c>
      <c r="E103" s="6">
        <v>55446.78</v>
      </c>
      <c r="F103" s="6">
        <v>51557.1</v>
      </c>
      <c r="G103" s="23">
        <f t="shared" si="5"/>
        <v>92.984840598498238</v>
      </c>
      <c r="H103" s="24">
        <f t="shared" si="3"/>
        <v>120.65502796564556</v>
      </c>
      <c r="I103" s="41">
        <f t="shared" si="4"/>
        <v>274.29825494786127</v>
      </c>
      <c r="J103" s="74"/>
      <c r="K103">
        <f>SUM('МО г Кяхта:МО Тамирское'!C103)</f>
        <v>18796</v>
      </c>
      <c r="L103">
        <f>SUM('МО г Кяхта:МО Тамирское'!D103)</f>
        <v>42731</v>
      </c>
      <c r="M103">
        <f>SUM('МО г Кяхта:МО Тамирское'!E103)</f>
        <v>55446.78</v>
      </c>
      <c r="N103">
        <f>SUM('МО г Кяхта:МО Тамирское'!F103)</f>
        <v>51557.1</v>
      </c>
    </row>
    <row r="104" spans="1:14" ht="27" thickBot="1" x14ac:dyDescent="0.3">
      <c r="A104" s="88">
        <v>16</v>
      </c>
      <c r="B104" s="89" t="s">
        <v>98</v>
      </c>
      <c r="C104" s="6">
        <v>17970.71</v>
      </c>
      <c r="D104" s="6">
        <v>22203.199999999997</v>
      </c>
      <c r="E104" s="6">
        <v>30803.879999999997</v>
      </c>
      <c r="F104" s="6">
        <v>26815.09</v>
      </c>
      <c r="G104" s="91">
        <f t="shared" si="5"/>
        <v>87.051014352737383</v>
      </c>
      <c r="H104" s="92">
        <f t="shared" si="3"/>
        <v>120.77128522014846</v>
      </c>
      <c r="I104" s="93">
        <f t="shared" si="4"/>
        <v>149.21552904698814</v>
      </c>
      <c r="J104" s="74"/>
      <c r="K104">
        <f>SUM('МО г Кяхта:МО Тамирское'!C104)</f>
        <v>17970.71</v>
      </c>
      <c r="L104">
        <f>SUM('МО г Кяхта:МО Тамирское'!D104)</f>
        <v>22203.199999999997</v>
      </c>
      <c r="M104">
        <f>SUM('МО г Кяхта:МО Тамирское'!E104)</f>
        <v>30803.879999999994</v>
      </c>
      <c r="N104">
        <f>SUM('МО г Кяхта:МО Тамирское'!F104)</f>
        <v>26815.090000000004</v>
      </c>
    </row>
    <row r="105" spans="1:14" ht="27" thickBot="1" x14ac:dyDescent="0.3">
      <c r="A105" s="197">
        <v>17</v>
      </c>
      <c r="B105" s="42" t="s">
        <v>99</v>
      </c>
      <c r="C105" s="6">
        <v>13146.349999999999</v>
      </c>
      <c r="D105" s="6">
        <v>22657.100000000006</v>
      </c>
      <c r="E105" s="6">
        <v>30957.7</v>
      </c>
      <c r="F105" s="6">
        <v>27602.399999999998</v>
      </c>
      <c r="G105" s="9">
        <f t="shared" si="5"/>
        <v>89.161662526608879</v>
      </c>
      <c r="H105" s="10">
        <f t="shared" si="3"/>
        <v>121.82671215645422</v>
      </c>
      <c r="I105" s="43">
        <f t="shared" si="4"/>
        <v>209.96246106333695</v>
      </c>
      <c r="J105" s="74"/>
      <c r="K105">
        <f>SUM('МО г Кяхта:МО Тамирское'!C105)</f>
        <v>13146.349999999999</v>
      </c>
      <c r="L105">
        <f>SUM('МО г Кяхта:МО Тамирское'!D105)</f>
        <v>22657.1</v>
      </c>
      <c r="M105">
        <f>SUM('МО г Кяхта:МО Тамирское'!E105)</f>
        <v>30957.700000000004</v>
      </c>
      <c r="N105">
        <f>SUM('МО г Кяхта:МО Тамирское'!F105)</f>
        <v>27602.399999999998</v>
      </c>
    </row>
    <row r="106" spans="1:14" ht="39.75" thickBot="1" x14ac:dyDescent="0.3">
      <c r="A106" s="198"/>
      <c r="B106" s="52" t="s">
        <v>100</v>
      </c>
      <c r="C106" s="6" t="e">
        <v>#DIV/0!</v>
      </c>
      <c r="D106" s="6">
        <v>0</v>
      </c>
      <c r="E106" s="6">
        <v>0</v>
      </c>
      <c r="F106" s="6">
        <v>0</v>
      </c>
      <c r="G106" s="15" t="e">
        <f t="shared" si="5"/>
        <v>#DIV/0!</v>
      </c>
      <c r="H106" s="16" t="e">
        <f t="shared" si="3"/>
        <v>#DIV/0!</v>
      </c>
      <c r="I106" s="50" t="e">
        <f t="shared" si="4"/>
        <v>#DIV/0!</v>
      </c>
      <c r="J106" s="74"/>
      <c r="K106" t="e">
        <f>SUM('МО г Кяхта:МО Тамирское'!C106)</f>
        <v>#DIV/0!</v>
      </c>
      <c r="L106">
        <f>SUM('МО г Кяхта:МО Тамирское'!D106)</f>
        <v>0</v>
      </c>
      <c r="M106">
        <f>SUM('МО г Кяхта:МО Тамирское'!E106)</f>
        <v>0</v>
      </c>
      <c r="N106">
        <f>SUM('МО г Кяхта:МО Тамирское'!F106)</f>
        <v>0</v>
      </c>
    </row>
    <row r="107" spans="1:14" ht="39.75" thickBot="1" x14ac:dyDescent="0.3">
      <c r="A107" s="199"/>
      <c r="B107" s="44" t="s">
        <v>101</v>
      </c>
      <c r="C107" s="178" t="e">
        <v>#DIV/0!</v>
      </c>
      <c r="D107" s="178">
        <v>21062</v>
      </c>
      <c r="E107" s="178">
        <v>21177</v>
      </c>
      <c r="F107" s="178">
        <v>21123</v>
      </c>
      <c r="G107" s="23">
        <f t="shared" si="5"/>
        <v>99.745006374840628</v>
      </c>
      <c r="H107" s="24">
        <f t="shared" si="3"/>
        <v>100.28962111860223</v>
      </c>
      <c r="I107" s="41" t="e">
        <f t="shared" si="4"/>
        <v>#DIV/0!</v>
      </c>
      <c r="J107" s="74"/>
      <c r="K107" t="e">
        <f>SUM('МО г Кяхта:МО Тамирское'!C107)</f>
        <v>#DIV/0!</v>
      </c>
      <c r="L107">
        <f>SUM('МО г Кяхта:МО Тамирское'!D107)</f>
        <v>21062</v>
      </c>
      <c r="M107">
        <f>SUM('МО г Кяхта:МО Тамирское'!E107)</f>
        <v>21177</v>
      </c>
      <c r="N107">
        <f>SUM('МО г Кяхта:МО Тамирское'!F107)</f>
        <v>21123</v>
      </c>
    </row>
    <row r="108" spans="1:14" ht="39.75" thickBot="1" x14ac:dyDescent="0.3">
      <c r="A108" s="197">
        <v>18</v>
      </c>
      <c r="B108" s="42" t="s">
        <v>102</v>
      </c>
      <c r="C108" s="6">
        <v>15779.876657060518</v>
      </c>
      <c r="D108" s="6">
        <v>15118</v>
      </c>
      <c r="E108" s="6">
        <v>16505</v>
      </c>
      <c r="F108" s="6">
        <v>12667</v>
      </c>
      <c r="G108" s="9">
        <f t="shared" si="5"/>
        <v>76.746440472584069</v>
      </c>
      <c r="H108" s="10">
        <f t="shared" si="3"/>
        <v>83.787538034131501</v>
      </c>
      <c r="I108" s="43">
        <f t="shared" si="4"/>
        <v>80.273124279031052</v>
      </c>
      <c r="J108" s="74"/>
      <c r="K108">
        <f>SUM('МО г Кяхта:МО Тамирское'!C108)</f>
        <v>15779.876657060518</v>
      </c>
      <c r="L108">
        <f>SUM('МО г Кяхта:МО Тамирское'!D108)</f>
        <v>15118</v>
      </c>
      <c r="M108">
        <f>SUM('МО г Кяхта:МО Тамирское'!E108)</f>
        <v>16505</v>
      </c>
      <c r="N108">
        <f>SUM('МО г Кяхта:МО Тамирское'!F108)</f>
        <v>12655</v>
      </c>
    </row>
    <row r="109" spans="1:14" ht="52.5" thickBot="1" x14ac:dyDescent="0.3">
      <c r="A109" s="199"/>
      <c r="B109" s="44" t="s">
        <v>103</v>
      </c>
      <c r="C109" s="184">
        <v>91.308781594623028</v>
      </c>
      <c r="D109" s="184">
        <v>92.400052746685631</v>
      </c>
      <c r="E109" s="184">
        <v>94.831847264375355</v>
      </c>
      <c r="F109" s="184">
        <v>90.851230356342739</v>
      </c>
      <c r="G109" s="23">
        <f t="shared" si="5"/>
        <v>95.802447149494711</v>
      </c>
      <c r="H109" s="24">
        <f t="shared" si="3"/>
        <v>98.323786248705957</v>
      </c>
      <c r="I109" s="41">
        <f t="shared" si="4"/>
        <v>99.498896787045481</v>
      </c>
      <c r="J109" s="74"/>
      <c r="K109">
        <f>SUM('МО г Кяхта:МО Тамирское'!C109)</f>
        <v>91.308781594623028</v>
      </c>
      <c r="L109">
        <f>SUM('МО г Кяхта:МО Тамирское'!D109)</f>
        <v>92.400052746685631</v>
      </c>
      <c r="M109">
        <f>SUM('МО г Кяхта:МО Тамирское'!E109)</f>
        <v>94.831847264375355</v>
      </c>
      <c r="N109">
        <f>SUM('МО г Кяхта:МО Тамирское'!F109)</f>
        <v>90.854170293521932</v>
      </c>
    </row>
    <row r="110" spans="1:14" ht="39.75" thickBot="1" x14ac:dyDescent="0.3">
      <c r="A110" s="197">
        <v>19</v>
      </c>
      <c r="B110" s="42" t="s">
        <v>104</v>
      </c>
      <c r="C110" s="6">
        <v>257.76</v>
      </c>
      <c r="D110" s="6">
        <v>253.61999999999998</v>
      </c>
      <c r="E110" s="6">
        <v>244.42</v>
      </c>
      <c r="F110" s="6">
        <v>244.42</v>
      </c>
      <c r="G110" s="9">
        <f t="shared" si="5"/>
        <v>100</v>
      </c>
      <c r="H110" s="10">
        <f t="shared" si="3"/>
        <v>96.372525826038952</v>
      </c>
      <c r="I110" s="43">
        <f t="shared" si="4"/>
        <v>94.82464307883302</v>
      </c>
      <c r="J110" s="74"/>
      <c r="K110">
        <f>SUM('МО г Кяхта:МО Тамирское'!C110)</f>
        <v>257.76</v>
      </c>
      <c r="L110">
        <f>SUM('МО г Кяхта:МО Тамирское'!D110)</f>
        <v>253.62</v>
      </c>
      <c r="M110">
        <f>SUM('МО г Кяхта:МО Тамирское'!E110)</f>
        <v>244.42</v>
      </c>
      <c r="N110">
        <f>SUM('МО г Кяхта:МО Тамирское'!F110)</f>
        <v>244.42</v>
      </c>
    </row>
    <row r="111" spans="1:14" ht="52.5" thickBot="1" x14ac:dyDescent="0.3">
      <c r="A111" s="198"/>
      <c r="B111" s="52" t="s">
        <v>105</v>
      </c>
      <c r="C111" s="6">
        <v>150.8626136513536</v>
      </c>
      <c r="D111" s="6">
        <v>101.47480782318682</v>
      </c>
      <c r="E111" s="6">
        <v>101.34405171175987</v>
      </c>
      <c r="F111" s="6">
        <v>101.34405171175987</v>
      </c>
      <c r="G111" s="15">
        <f t="shared" si="5"/>
        <v>100</v>
      </c>
      <c r="H111" s="16">
        <f t="shared" si="3"/>
        <v>99.871144263062035</v>
      </c>
      <c r="I111" s="50">
        <f t="shared" si="4"/>
        <v>67.17638602362274</v>
      </c>
      <c r="J111" s="74"/>
      <c r="K111">
        <f>SUM('МО г Кяхта:МО Тамирское'!C111)</f>
        <v>150.8626136513536</v>
      </c>
      <c r="L111">
        <f>SUM('МО г Кяхта:МО Тамирское'!D111)</f>
        <v>101.47480782318684</v>
      </c>
      <c r="M111">
        <f>SUM('МО г Кяхта:МО Тамирское'!E111)</f>
        <v>101.34405171175989</v>
      </c>
      <c r="N111">
        <f>SUM('МО г Кяхта:МО Тамирское'!F111)</f>
        <v>101.34405171175989</v>
      </c>
    </row>
    <row r="112" spans="1:14" ht="78" thickBot="1" x14ac:dyDescent="0.3">
      <c r="A112" s="199"/>
      <c r="B112" s="44" t="s">
        <v>106</v>
      </c>
      <c r="C112" s="184">
        <v>20231.095545255252</v>
      </c>
      <c r="D112" s="184">
        <v>20706.773726765172</v>
      </c>
      <c r="E112" s="184">
        <v>20706.773726765172</v>
      </c>
      <c r="F112" s="184">
        <v>20706.773726765172</v>
      </c>
      <c r="G112" s="23">
        <f t="shared" si="5"/>
        <v>100</v>
      </c>
      <c r="H112" s="24">
        <f t="shared" si="3"/>
        <v>100</v>
      </c>
      <c r="I112" s="41">
        <f t="shared" si="4"/>
        <v>102.35122304892421</v>
      </c>
      <c r="J112" s="74"/>
      <c r="K112">
        <f>SUM('МО г Кяхта:МО Тамирское'!C112)</f>
        <v>20231.095545255255</v>
      </c>
      <c r="L112">
        <f>SUM('МО г Кяхта:МО Тамирское'!D112)</f>
        <v>20706.773726765176</v>
      </c>
      <c r="M112">
        <f>SUM('МО г Кяхта:МО Тамирское'!E112)</f>
        <v>20706.773726765176</v>
      </c>
      <c r="N112">
        <f>SUM('МО г Кяхта:МО Тамирское'!F112)</f>
        <v>20706.773726765176</v>
      </c>
    </row>
    <row r="113" spans="1:14" ht="15.75" thickBot="1" x14ac:dyDescent="0.3">
      <c r="A113" s="197">
        <v>20</v>
      </c>
      <c r="B113" s="42" t="s">
        <v>107</v>
      </c>
      <c r="C113" s="6">
        <v>617709.81999999995</v>
      </c>
      <c r="D113" s="6">
        <v>632977.91999999993</v>
      </c>
      <c r="E113" s="6">
        <v>632977.91999999993</v>
      </c>
      <c r="F113" s="6">
        <v>632977.91999999993</v>
      </c>
      <c r="G113" s="9">
        <f t="shared" si="5"/>
        <v>100</v>
      </c>
      <c r="H113" s="10">
        <f t="shared" si="3"/>
        <v>100</v>
      </c>
      <c r="I113" s="43">
        <f t="shared" si="4"/>
        <v>102.47172693482516</v>
      </c>
      <c r="J113" s="74"/>
      <c r="K113">
        <f>SUM('МО г Кяхта:МО Тамирское'!C113)</f>
        <v>617709.81999999995</v>
      </c>
      <c r="L113">
        <f>SUM('МО г Кяхта:МО Тамирское'!D113)</f>
        <v>632977.91999999993</v>
      </c>
      <c r="M113">
        <f>SUM('МО г Кяхта:МО Тамирское'!E113)</f>
        <v>632977.91999999993</v>
      </c>
      <c r="N113">
        <f>SUM('МО г Кяхта:МО Тамирское'!F113)</f>
        <v>632977.91999999993</v>
      </c>
    </row>
    <row r="114" spans="1:14" ht="39.75" thickBot="1" x14ac:dyDescent="0.3">
      <c r="A114" s="198"/>
      <c r="B114" s="52" t="s">
        <v>108</v>
      </c>
      <c r="C114" s="6">
        <v>115731.34561432437</v>
      </c>
      <c r="D114" s="6">
        <v>131538.05984172696</v>
      </c>
      <c r="E114" s="6">
        <v>131538.05984172696</v>
      </c>
      <c r="F114" s="6">
        <v>131538.05984172696</v>
      </c>
      <c r="G114" s="15">
        <f t="shared" si="5"/>
        <v>100</v>
      </c>
      <c r="H114" s="16">
        <f t="shared" si="3"/>
        <v>100</v>
      </c>
      <c r="I114" s="50">
        <f t="shared" si="4"/>
        <v>113.65810977440685</v>
      </c>
      <c r="J114" s="74"/>
      <c r="K114">
        <f>SUM('МО г Кяхта:МО Тамирское'!C114)</f>
        <v>115731.34561432437</v>
      </c>
      <c r="L114">
        <f>SUM('МО г Кяхта:МО Тамирское'!D114)</f>
        <v>131538.05984172696</v>
      </c>
      <c r="M114">
        <f>SUM('МО г Кяхта:МО Тамирское'!E114)</f>
        <v>131538.05984172696</v>
      </c>
      <c r="N114">
        <f>SUM('МО г Кяхта:МО Тамирское'!F114)</f>
        <v>131538.05984172696</v>
      </c>
    </row>
    <row r="115" spans="1:14" ht="52.5" thickBot="1" x14ac:dyDescent="0.3">
      <c r="A115" s="199"/>
      <c r="B115" s="44" t="s">
        <v>109</v>
      </c>
      <c r="C115" s="184">
        <v>1819.6261755305279</v>
      </c>
      <c r="D115" s="184">
        <v>1792.4939797151214</v>
      </c>
      <c r="E115" s="184">
        <v>1888.4939797151214</v>
      </c>
      <c r="F115" s="184">
        <v>1888.4939797151214</v>
      </c>
      <c r="G115" s="23">
        <f t="shared" si="5"/>
        <v>100</v>
      </c>
      <c r="H115" s="24">
        <f t="shared" si="3"/>
        <v>105.35566652308965</v>
      </c>
      <c r="I115" s="41">
        <f t="shared" si="4"/>
        <v>103.78472265956025</v>
      </c>
      <c r="J115" s="74"/>
      <c r="K115">
        <f>SUM('МО г Кяхта:МО Тамирское'!C115)</f>
        <v>1819.6261755305279</v>
      </c>
      <c r="L115">
        <f>SUM('МО г Кяхта:МО Тамирское'!D115)</f>
        <v>1792.4939797151214</v>
      </c>
      <c r="M115">
        <f>SUM('МО г Кяхта:МО Тамирское'!E115)</f>
        <v>1888.4939797151214</v>
      </c>
      <c r="N115">
        <f>SUM('МО г Кяхта:МО Тамирское'!F115)</f>
        <v>1888.4939797151214</v>
      </c>
    </row>
    <row r="116" spans="1:14" ht="39.75" thickBot="1" x14ac:dyDescent="0.3">
      <c r="A116" s="197">
        <v>21</v>
      </c>
      <c r="B116" s="42" t="s">
        <v>110</v>
      </c>
      <c r="C116" s="6">
        <v>2033</v>
      </c>
      <c r="D116" s="6">
        <v>2107</v>
      </c>
      <c r="E116" s="6">
        <v>2128</v>
      </c>
      <c r="F116" s="6">
        <v>2128</v>
      </c>
      <c r="G116" s="9">
        <f t="shared" si="5"/>
        <v>100</v>
      </c>
      <c r="H116" s="10">
        <f t="shared" si="3"/>
        <v>100.99667774086379</v>
      </c>
      <c r="I116" s="43">
        <f t="shared" si="4"/>
        <v>104.67289719626167</v>
      </c>
      <c r="J116" s="74"/>
      <c r="K116">
        <f>SUM('МО г Кяхта:МО Тамирское'!C116)</f>
        <v>2033</v>
      </c>
      <c r="L116">
        <f>SUM('МО г Кяхта:МО Тамирское'!D116)</f>
        <v>2107</v>
      </c>
      <c r="M116">
        <f>SUM('МО г Кяхта:МО Тамирское'!E116)</f>
        <v>2128</v>
      </c>
      <c r="N116">
        <f>SUM('МО г Кяхта:МО Тамирское'!F116)</f>
        <v>2128</v>
      </c>
    </row>
    <row r="117" spans="1:14" ht="15.75" thickBot="1" x14ac:dyDescent="0.3">
      <c r="A117" s="198"/>
      <c r="B117" s="52" t="s">
        <v>111</v>
      </c>
      <c r="C117" s="6">
        <v>493.5011415525114</v>
      </c>
      <c r="D117" s="6">
        <v>684.74970553592459</v>
      </c>
      <c r="E117" s="6">
        <v>711.72129319955411</v>
      </c>
      <c r="F117" s="6">
        <v>711.72129319955411</v>
      </c>
      <c r="G117" s="15">
        <f t="shared" si="5"/>
        <v>100</v>
      </c>
      <c r="H117" s="16">
        <f t="shared" si="3"/>
        <v>103.93889730007551</v>
      </c>
      <c r="I117" s="50">
        <f t="shared" si="4"/>
        <v>144.21877342786712</v>
      </c>
      <c r="J117" s="74"/>
      <c r="K117">
        <f>SUM('МО г Кяхта:МО Тамирское'!C117)</f>
        <v>493.5011415525114</v>
      </c>
      <c r="L117">
        <f>SUM('МО г Кяхта:МО Тамирское'!D117)</f>
        <v>684.74970553592459</v>
      </c>
      <c r="M117">
        <f>SUM('МО г Кяхта:МО Тамирское'!E117)</f>
        <v>711.72129319955411</v>
      </c>
      <c r="N117">
        <f>SUM('МО г Кяхта:МО Тамирское'!F117)</f>
        <v>711.72129319955411</v>
      </c>
    </row>
    <row r="118" spans="1:14" ht="27" thickBot="1" x14ac:dyDescent="0.3">
      <c r="A118" s="199"/>
      <c r="B118" s="44" t="s">
        <v>112</v>
      </c>
      <c r="C118" s="184">
        <v>65804.431248834982</v>
      </c>
      <c r="D118" s="184">
        <v>168634.54896735511</v>
      </c>
      <c r="E118" s="184">
        <v>54380.647293589427</v>
      </c>
      <c r="F118" s="184">
        <v>188765.64729358943</v>
      </c>
      <c r="G118" s="23">
        <f t="shared" si="5"/>
        <v>347.11916221681633</v>
      </c>
      <c r="H118" s="24">
        <f t="shared" si="3"/>
        <v>111.93770698205583</v>
      </c>
      <c r="I118" s="41">
        <f t="shared" si="4"/>
        <v>286.85856516225323</v>
      </c>
      <c r="J118" s="74"/>
      <c r="K118">
        <f>SUM('МО г Кяхта:МО Тамирское'!C118)</f>
        <v>65804.431248834968</v>
      </c>
      <c r="L118">
        <f>SUM('МО г Кяхта:МО Тамирское'!D118)</f>
        <v>168634.54896735511</v>
      </c>
      <c r="M118">
        <f>SUM('МО г Кяхта:МО Тамирское'!E118)</f>
        <v>54380.647293589427</v>
      </c>
      <c r="N118">
        <f>SUM('МО г Кяхта:МО Тамирское'!F118)</f>
        <v>188765.64729358943</v>
      </c>
    </row>
    <row r="119" spans="1:14" ht="39.75" thickBot="1" x14ac:dyDescent="0.3">
      <c r="A119" s="197">
        <v>22</v>
      </c>
      <c r="B119" s="42" t="s">
        <v>113</v>
      </c>
      <c r="C119" s="6">
        <v>134216</v>
      </c>
      <c r="D119" s="6">
        <v>299118</v>
      </c>
      <c r="E119" s="6">
        <v>99278</v>
      </c>
      <c r="F119" s="6">
        <v>181322</v>
      </c>
      <c r="G119" s="9">
        <f t="shared" si="5"/>
        <v>182.64066560567295</v>
      </c>
      <c r="H119" s="10">
        <f t="shared" si="3"/>
        <v>60.618886192071351</v>
      </c>
      <c r="I119" s="43">
        <f t="shared" si="4"/>
        <v>135.09715682183943</v>
      </c>
      <c r="J119" s="74"/>
      <c r="K119">
        <f>SUM('МО г Кяхта:МО Тамирское'!C119)</f>
        <v>134216</v>
      </c>
      <c r="L119">
        <f>SUM('МО г Кяхта:МО Тамирское'!D119)</f>
        <v>299118</v>
      </c>
      <c r="M119">
        <f>SUM('МО г Кяхта:МО Тамирское'!E119)</f>
        <v>99278</v>
      </c>
      <c r="N119">
        <f>SUM('МО г Кяхта:МО Тамирское'!F119)</f>
        <v>181322</v>
      </c>
    </row>
    <row r="120" spans="1:14" ht="39.75" thickBot="1" x14ac:dyDescent="0.3">
      <c r="A120" s="198"/>
      <c r="B120" s="52" t="s">
        <v>114</v>
      </c>
      <c r="C120" s="6">
        <v>21607.174780223777</v>
      </c>
      <c r="D120" s="6">
        <v>54101.280530234879</v>
      </c>
      <c r="E120" s="6">
        <v>27140.043575999312</v>
      </c>
      <c r="F120" s="6">
        <v>13921.042190842809</v>
      </c>
      <c r="G120" s="15">
        <f t="shared" si="5"/>
        <v>51.293367130602427</v>
      </c>
      <c r="H120" s="16">
        <f t="shared" si="3"/>
        <v>25.731446750253788</v>
      </c>
      <c r="I120" s="50">
        <f t="shared" si="4"/>
        <v>64.427868670661226</v>
      </c>
      <c r="J120" s="74"/>
      <c r="K120">
        <f>SUM('МО г Кяхта:МО Тамирское'!C120)</f>
        <v>21607.174780223781</v>
      </c>
      <c r="L120">
        <f>SUM('МО г Кяхта:МО Тамирское'!D120)</f>
        <v>54101.280530234872</v>
      </c>
      <c r="M120">
        <f>SUM('МО г Кяхта:МО Тамирское'!E120)</f>
        <v>27140.043575999312</v>
      </c>
      <c r="N120">
        <f>SUM('МО г Кяхта:МО Тамирское'!F120)</f>
        <v>13921.042190842809</v>
      </c>
    </row>
    <row r="121" spans="1:14" ht="39.75" thickBot="1" x14ac:dyDescent="0.3">
      <c r="A121" s="199"/>
      <c r="B121" s="44" t="s">
        <v>115</v>
      </c>
      <c r="C121" s="184">
        <v>3344.3240099195082</v>
      </c>
      <c r="D121" s="184">
        <v>7008.694912904004</v>
      </c>
      <c r="E121" s="184">
        <v>7107.296069778582</v>
      </c>
      <c r="F121" s="184">
        <v>7097.5415596370576</v>
      </c>
      <c r="G121" s="23">
        <f t="shared" si="5"/>
        <v>99.862753569771741</v>
      </c>
      <c r="H121" s="24">
        <f t="shared" si="3"/>
        <v>101.26766320744642</v>
      </c>
      <c r="I121" s="41">
        <f t="shared" si="4"/>
        <v>212.22649296495297</v>
      </c>
      <c r="J121" s="74"/>
      <c r="K121">
        <f>SUM('МО г Кяхта:МО Тамирское'!C121)</f>
        <v>3344.3240099195082</v>
      </c>
      <c r="L121">
        <f>SUM('МО г Кяхта:МО Тамирское'!D121)</f>
        <v>7008.694912904004</v>
      </c>
      <c r="M121">
        <f>SUM('МО г Кяхта:МО Тамирское'!E121)</f>
        <v>7107.296069778582</v>
      </c>
      <c r="N121">
        <f>SUM('МО г Кяхта:МО Тамирское'!F121)</f>
        <v>7097.5472400390008</v>
      </c>
    </row>
    <row r="122" spans="1:14" ht="39.75" thickBot="1" x14ac:dyDescent="0.3">
      <c r="A122" s="197">
        <v>23</v>
      </c>
      <c r="B122" s="42" t="s">
        <v>116</v>
      </c>
      <c r="C122" s="6">
        <v>3448.2917236640983</v>
      </c>
      <c r="D122" s="6">
        <v>4672.6488981666143</v>
      </c>
      <c r="E122" s="6">
        <v>5019.6520362493757</v>
      </c>
      <c r="F122" s="6">
        <v>5019.6520050253748</v>
      </c>
      <c r="G122" s="9">
        <f t="shared" si="5"/>
        <v>99.999999377964826</v>
      </c>
      <c r="H122" s="10">
        <f t="shared" si="3"/>
        <v>107.42626108704449</v>
      </c>
      <c r="I122" s="43">
        <f t="shared" si="4"/>
        <v>145.56923854724144</v>
      </c>
      <c r="J122" s="74"/>
      <c r="K122">
        <f>SUM('МО г Кяхта:МО Тамирское'!C122)</f>
        <v>3448.2917236640988</v>
      </c>
      <c r="L122">
        <f>SUM('МО г Кяхта:МО Тамирское'!D122)</f>
        <v>4672.6488981666134</v>
      </c>
      <c r="M122">
        <f>SUM('МО г Кяхта:МО Тамирское'!E122)</f>
        <v>5019.6520362493757</v>
      </c>
      <c r="N122">
        <f>SUM('МО г Кяхта:МО Тамирское'!F122)</f>
        <v>5019.6520050253748</v>
      </c>
    </row>
    <row r="123" spans="1:14" ht="39.75" thickBot="1" x14ac:dyDescent="0.3">
      <c r="A123" s="199"/>
      <c r="B123" s="44" t="s">
        <v>117</v>
      </c>
      <c r="C123" s="6"/>
      <c r="D123" s="6"/>
      <c r="E123" s="6"/>
      <c r="F123" s="6"/>
      <c r="G123" s="23" t="e">
        <f t="shared" si="5"/>
        <v>#DIV/0!</v>
      </c>
      <c r="H123" s="24" t="e">
        <f t="shared" si="3"/>
        <v>#DIV/0!</v>
      </c>
      <c r="I123" s="41" t="e">
        <f t="shared" si="4"/>
        <v>#DIV/0!</v>
      </c>
      <c r="J123" s="74"/>
      <c r="K123">
        <f>SUM('МО г Кяхта:МО Тамирское'!C123)</f>
        <v>2.4653258834947551</v>
      </c>
      <c r="L123">
        <f>SUM('МО г Кяхта:МО Тамирское'!D123)</f>
        <v>4.0738296488168153</v>
      </c>
      <c r="M123">
        <f>SUM('МО г Кяхта:МО Тамирское'!E123)</f>
        <v>4.4844035006552874</v>
      </c>
      <c r="N123">
        <f>SUM('МО г Кяхта:МО Тамирское'!F123)</f>
        <v>4.5194070887142406</v>
      </c>
    </row>
    <row r="124" spans="1:14" x14ac:dyDescent="0.25">
      <c r="A124" s="97"/>
      <c r="B124" s="97"/>
      <c r="C124" s="98"/>
      <c r="D124" s="98"/>
      <c r="E124" s="99"/>
      <c r="F124" s="98"/>
      <c r="G124" s="98"/>
      <c r="H124" s="98"/>
      <c r="I124" s="98"/>
      <c r="J124" s="74"/>
    </row>
    <row r="125" spans="1:14" x14ac:dyDescent="0.25">
      <c r="A125" s="97"/>
      <c r="B125" s="97" t="s">
        <v>118</v>
      </c>
      <c r="C125" s="98"/>
      <c r="D125" s="98"/>
      <c r="E125" s="98"/>
      <c r="F125" s="98"/>
      <c r="G125" s="98"/>
      <c r="H125" s="98"/>
      <c r="I125" s="98"/>
      <c r="J125" s="74"/>
    </row>
    <row r="126" spans="1:14" x14ac:dyDescent="0.25">
      <c r="A126" s="97"/>
      <c r="B126" s="97" t="s">
        <v>119</v>
      </c>
      <c r="C126" s="98"/>
      <c r="D126" s="98"/>
      <c r="E126" s="98"/>
      <c r="F126" s="98"/>
      <c r="G126" s="98"/>
      <c r="H126" s="98"/>
      <c r="I126" s="98"/>
      <c r="J126" s="74"/>
    </row>
    <row r="127" spans="1:14" x14ac:dyDescent="0.25">
      <c r="A127" s="97"/>
      <c r="B127" s="97"/>
      <c r="C127" s="98"/>
      <c r="D127" s="98"/>
      <c r="E127" s="100"/>
      <c r="F127" s="100"/>
      <c r="G127" s="98"/>
      <c r="H127" s="98"/>
      <c r="I127" s="98"/>
      <c r="J127" s="74"/>
    </row>
    <row r="128" spans="1:14" x14ac:dyDescent="0.25">
      <c r="A128" s="97"/>
      <c r="B128" s="97"/>
      <c r="C128" s="98"/>
      <c r="D128" s="98"/>
      <c r="E128" s="98"/>
      <c r="F128" s="98"/>
      <c r="G128" s="98"/>
      <c r="H128" s="98"/>
      <c r="I128" s="98"/>
      <c r="J128" s="74"/>
    </row>
    <row r="129" spans="1:10" x14ac:dyDescent="0.25">
      <c r="A129" s="97"/>
      <c r="B129" s="97"/>
      <c r="C129" s="98"/>
      <c r="D129" s="98"/>
      <c r="E129" s="98"/>
      <c r="F129" s="98"/>
      <c r="G129" s="98"/>
      <c r="H129" s="98"/>
      <c r="I129" s="98"/>
      <c r="J129" s="74"/>
    </row>
    <row r="130" spans="1:10" x14ac:dyDescent="0.25">
      <c r="A130" s="97"/>
      <c r="B130" s="97"/>
      <c r="C130" s="98"/>
      <c r="D130" s="98"/>
      <c r="E130" s="98"/>
      <c r="F130" s="98"/>
      <c r="G130" s="98"/>
      <c r="H130" s="98"/>
      <c r="I130" s="98"/>
      <c r="J130" s="74"/>
    </row>
    <row r="131" spans="1:10" x14ac:dyDescent="0.25">
      <c r="A131" s="97"/>
      <c r="B131" s="97"/>
      <c r="C131" s="98"/>
      <c r="D131" s="98"/>
      <c r="E131" s="98"/>
      <c r="F131" s="98"/>
      <c r="G131" s="98"/>
      <c r="H131" s="98"/>
      <c r="I131" s="98"/>
      <c r="J131" s="74"/>
    </row>
    <row r="132" spans="1:10" x14ac:dyDescent="0.25">
      <c r="A132" s="97"/>
      <c r="B132" s="97"/>
      <c r="C132" s="98"/>
      <c r="D132" s="98"/>
      <c r="E132" s="98"/>
      <c r="F132" s="98"/>
      <c r="G132" s="98"/>
      <c r="H132" s="98"/>
      <c r="I132" s="98"/>
      <c r="J132" s="74"/>
    </row>
    <row r="133" spans="1:10" x14ac:dyDescent="0.25">
      <c r="A133" s="97"/>
      <c r="B133" s="97"/>
      <c r="C133" s="98"/>
      <c r="D133" s="98"/>
      <c r="E133" s="98"/>
      <c r="F133" s="98"/>
      <c r="G133" s="98"/>
      <c r="H133" s="98"/>
      <c r="I133" s="98"/>
      <c r="J133" s="74"/>
    </row>
    <row r="134" spans="1:10" x14ac:dyDescent="0.25">
      <c r="A134" s="97"/>
      <c r="B134" s="97"/>
      <c r="C134" s="98"/>
      <c r="D134" s="98"/>
      <c r="E134" s="98"/>
      <c r="F134" s="98"/>
      <c r="G134" s="98"/>
      <c r="H134" s="98"/>
      <c r="I134" s="98"/>
      <c r="J134" s="74"/>
    </row>
    <row r="135" spans="1:10" x14ac:dyDescent="0.25">
      <c r="A135" s="97"/>
      <c r="B135" s="97"/>
      <c r="C135" s="98"/>
      <c r="D135" s="98"/>
      <c r="E135" s="98"/>
      <c r="F135" s="98"/>
      <c r="G135" s="98"/>
      <c r="H135" s="98"/>
      <c r="I135" s="98"/>
      <c r="J135" s="74"/>
    </row>
    <row r="136" spans="1:10" x14ac:dyDescent="0.25">
      <c r="A136" s="97"/>
      <c r="B136" s="97"/>
      <c r="C136" s="98"/>
      <c r="D136" s="98"/>
      <c r="E136" s="98"/>
      <c r="F136" s="98"/>
      <c r="G136" s="98"/>
      <c r="H136" s="98"/>
      <c r="I136" s="98"/>
      <c r="J136" s="74"/>
    </row>
    <row r="137" spans="1:10" x14ac:dyDescent="0.25">
      <c r="A137" s="97"/>
      <c r="B137" s="97"/>
      <c r="C137" s="98"/>
      <c r="D137" s="98"/>
      <c r="E137" s="98"/>
      <c r="F137" s="98"/>
      <c r="G137" s="98"/>
      <c r="H137" s="98"/>
      <c r="I137" s="98"/>
      <c r="J137" s="74"/>
    </row>
    <row r="138" spans="1:10" x14ac:dyDescent="0.25">
      <c r="A138" s="97"/>
      <c r="B138" s="97"/>
      <c r="C138" s="98"/>
      <c r="D138" s="98"/>
      <c r="E138" s="98"/>
      <c r="F138" s="98"/>
      <c r="G138" s="98"/>
      <c r="H138" s="98"/>
      <c r="I138" s="98"/>
      <c r="J138" s="74"/>
    </row>
    <row r="139" spans="1:10" x14ac:dyDescent="0.25">
      <c r="A139" s="97"/>
      <c r="B139" s="97"/>
      <c r="C139" s="98"/>
      <c r="D139" s="98"/>
      <c r="E139" s="98"/>
      <c r="F139" s="98"/>
      <c r="G139" s="98"/>
      <c r="H139" s="98"/>
      <c r="I139" s="98"/>
      <c r="J139" s="74"/>
    </row>
    <row r="140" spans="1:10" x14ac:dyDescent="0.25">
      <c r="A140" s="97"/>
      <c r="B140" s="97"/>
      <c r="C140" s="98"/>
      <c r="D140" s="98"/>
      <c r="E140" s="98"/>
      <c r="F140" s="98"/>
      <c r="G140" s="98"/>
      <c r="H140" s="98"/>
      <c r="I140" s="98"/>
      <c r="J140" s="74"/>
    </row>
    <row r="141" spans="1:10" x14ac:dyDescent="0.25">
      <c r="A141" s="97"/>
      <c r="B141" s="97"/>
      <c r="C141" s="98"/>
      <c r="D141" s="98"/>
      <c r="E141" s="98"/>
      <c r="F141" s="98"/>
      <c r="G141" s="98"/>
      <c r="H141" s="98"/>
      <c r="I141" s="98"/>
      <c r="J141" s="74"/>
    </row>
    <row r="142" spans="1:10" x14ac:dyDescent="0.25">
      <c r="A142" s="97"/>
      <c r="B142" s="97"/>
      <c r="C142" s="98"/>
      <c r="D142" s="98"/>
      <c r="E142" s="98"/>
      <c r="F142" s="98"/>
      <c r="G142" s="98"/>
      <c r="H142" s="98"/>
      <c r="I142" s="98"/>
      <c r="J142" s="74"/>
    </row>
    <row r="143" spans="1:10" x14ac:dyDescent="0.25">
      <c r="A143" s="97"/>
      <c r="B143" s="97"/>
      <c r="C143" s="98"/>
      <c r="D143" s="98"/>
      <c r="E143" s="98"/>
      <c r="F143" s="98"/>
      <c r="G143" s="98"/>
      <c r="H143" s="98"/>
      <c r="I143" s="98"/>
      <c r="J143" s="74"/>
    </row>
    <row r="144" spans="1:10" x14ac:dyDescent="0.25">
      <c r="A144" s="97"/>
      <c r="B144" s="97"/>
      <c r="C144" s="98"/>
      <c r="D144" s="98"/>
      <c r="E144" s="98"/>
      <c r="F144" s="98"/>
      <c r="G144" s="98"/>
      <c r="H144" s="98"/>
      <c r="I144" s="98"/>
      <c r="J144" s="74"/>
    </row>
    <row r="145" spans="1:10" x14ac:dyDescent="0.25">
      <c r="A145" s="97"/>
      <c r="B145" s="97"/>
      <c r="C145" s="98"/>
      <c r="D145" s="98"/>
      <c r="E145" s="98"/>
      <c r="F145" s="98"/>
      <c r="G145" s="98"/>
      <c r="H145" s="98"/>
      <c r="I145" s="98"/>
      <c r="J145" s="74"/>
    </row>
    <row r="146" spans="1:10" x14ac:dyDescent="0.25">
      <c r="A146" s="97"/>
      <c r="B146" s="97"/>
      <c r="C146" s="98"/>
      <c r="D146" s="98"/>
      <c r="E146" s="98"/>
      <c r="F146" s="98"/>
      <c r="G146" s="98"/>
      <c r="H146" s="98"/>
      <c r="I146" s="98"/>
      <c r="J146" s="74"/>
    </row>
    <row r="147" spans="1:10" x14ac:dyDescent="0.25">
      <c r="A147" s="97"/>
      <c r="B147" s="97"/>
      <c r="C147" s="98"/>
      <c r="D147" s="98"/>
      <c r="E147" s="98"/>
      <c r="F147" s="98"/>
      <c r="G147" s="98"/>
      <c r="H147" s="98"/>
      <c r="I147" s="98"/>
      <c r="J147" s="74"/>
    </row>
    <row r="148" spans="1:10" x14ac:dyDescent="0.25">
      <c r="A148" s="97"/>
      <c r="B148" s="97"/>
      <c r="C148" s="98"/>
      <c r="D148" s="98"/>
      <c r="E148" s="98"/>
      <c r="F148" s="98"/>
      <c r="G148" s="98"/>
      <c r="H148" s="98"/>
      <c r="I148" s="98"/>
      <c r="J148" s="74"/>
    </row>
    <row r="149" spans="1:10" x14ac:dyDescent="0.25">
      <c r="A149" s="97"/>
      <c r="B149" s="97"/>
      <c r="C149" s="98"/>
      <c r="D149" s="98"/>
      <c r="E149" s="98"/>
      <c r="F149" s="98"/>
      <c r="G149" s="98"/>
      <c r="H149" s="98"/>
      <c r="I149" s="98"/>
      <c r="J149" s="74"/>
    </row>
    <row r="150" spans="1:10" x14ac:dyDescent="0.25">
      <c r="A150" s="97"/>
      <c r="B150" s="97"/>
      <c r="C150" s="98"/>
      <c r="D150" s="98"/>
      <c r="E150" s="98"/>
      <c r="F150" s="98"/>
      <c r="G150" s="98"/>
      <c r="H150" s="98"/>
      <c r="I150" s="98"/>
      <c r="J150" s="74"/>
    </row>
    <row r="151" spans="1:10" x14ac:dyDescent="0.25">
      <c r="A151" s="97"/>
      <c r="B151" s="97"/>
      <c r="C151" s="98"/>
      <c r="D151" s="98"/>
      <c r="E151" s="98"/>
      <c r="F151" s="98"/>
      <c r="G151" s="98"/>
      <c r="H151" s="98"/>
      <c r="I151" s="98"/>
      <c r="J151" s="74"/>
    </row>
    <row r="152" spans="1:10" x14ac:dyDescent="0.25">
      <c r="A152" s="97"/>
      <c r="B152" s="97"/>
      <c r="C152" s="98"/>
      <c r="D152" s="98"/>
      <c r="E152" s="98"/>
      <c r="F152" s="98"/>
      <c r="G152" s="98"/>
      <c r="H152" s="98"/>
      <c r="I152" s="98"/>
      <c r="J152" s="74"/>
    </row>
    <row r="153" spans="1:10" x14ac:dyDescent="0.25">
      <c r="A153" s="97"/>
      <c r="B153" s="97"/>
      <c r="C153" s="98"/>
      <c r="D153" s="98"/>
      <c r="E153" s="98"/>
      <c r="F153" s="98"/>
      <c r="G153" s="98"/>
      <c r="H153" s="98"/>
      <c r="I153" s="98"/>
      <c r="J153" s="74"/>
    </row>
    <row r="154" spans="1:10" x14ac:dyDescent="0.25">
      <c r="A154" s="97"/>
      <c r="B154" s="97"/>
      <c r="C154" s="98"/>
      <c r="D154" s="98"/>
      <c r="E154" s="98"/>
      <c r="F154" s="98"/>
      <c r="G154" s="98"/>
      <c r="H154" s="98"/>
      <c r="I154" s="98"/>
      <c r="J154" s="74"/>
    </row>
    <row r="155" spans="1:10" x14ac:dyDescent="0.25">
      <c r="A155" s="97"/>
      <c r="B155" s="97"/>
      <c r="C155" s="98"/>
      <c r="D155" s="98"/>
      <c r="E155" s="98"/>
      <c r="F155" s="98"/>
      <c r="G155" s="98"/>
      <c r="H155" s="98"/>
      <c r="I155" s="98"/>
      <c r="J155" s="74"/>
    </row>
    <row r="156" spans="1:10" x14ac:dyDescent="0.25">
      <c r="A156" s="97"/>
      <c r="B156" s="97"/>
      <c r="C156" s="98"/>
      <c r="D156" s="98"/>
      <c r="E156" s="98"/>
      <c r="F156" s="98"/>
      <c r="G156" s="98"/>
      <c r="H156" s="98"/>
      <c r="I156" s="98"/>
      <c r="J156" s="74"/>
    </row>
    <row r="157" spans="1:10" x14ac:dyDescent="0.25">
      <c r="A157" s="97"/>
      <c r="B157" s="97"/>
      <c r="C157" s="98"/>
      <c r="D157" s="98"/>
      <c r="E157" s="98"/>
      <c r="F157" s="98"/>
      <c r="G157" s="98"/>
      <c r="H157" s="98"/>
      <c r="I157" s="98"/>
      <c r="J157" s="74"/>
    </row>
    <row r="158" spans="1:10" x14ac:dyDescent="0.25">
      <c r="A158" s="97"/>
      <c r="B158" s="97"/>
      <c r="C158" s="98"/>
      <c r="D158" s="98"/>
      <c r="E158" s="98"/>
      <c r="F158" s="98"/>
      <c r="G158" s="98"/>
      <c r="H158" s="98"/>
      <c r="I158" s="98"/>
      <c r="J158" s="74"/>
    </row>
    <row r="159" spans="1:10" x14ac:dyDescent="0.25">
      <c r="A159" s="97"/>
      <c r="B159" s="97"/>
      <c r="C159" s="98"/>
      <c r="D159" s="98"/>
      <c r="E159" s="98"/>
      <c r="F159" s="98"/>
      <c r="G159" s="98"/>
      <c r="H159" s="98"/>
      <c r="I159" s="98"/>
      <c r="J159" s="74"/>
    </row>
    <row r="160" spans="1:10" x14ac:dyDescent="0.25">
      <c r="A160" s="97"/>
      <c r="B160" s="97"/>
      <c r="C160" s="98"/>
      <c r="D160" s="98"/>
      <c r="E160" s="98"/>
      <c r="F160" s="98"/>
      <c r="G160" s="98"/>
      <c r="H160" s="98"/>
      <c r="I160" s="98"/>
      <c r="J160" s="74"/>
    </row>
    <row r="161" spans="1:10" x14ac:dyDescent="0.25">
      <c r="A161" s="97"/>
      <c r="B161" s="97"/>
      <c r="C161" s="98"/>
      <c r="D161" s="98"/>
      <c r="E161" s="98"/>
      <c r="F161" s="98"/>
      <c r="G161" s="98"/>
      <c r="H161" s="98"/>
      <c r="I161" s="98"/>
      <c r="J161" s="74"/>
    </row>
    <row r="162" spans="1:10" x14ac:dyDescent="0.25">
      <c r="A162" s="97"/>
      <c r="B162" s="97"/>
      <c r="C162" s="98"/>
      <c r="D162" s="98"/>
      <c r="E162" s="98"/>
      <c r="F162" s="98"/>
      <c r="G162" s="98"/>
      <c r="H162" s="98"/>
      <c r="I162" s="98"/>
      <c r="J162" s="74"/>
    </row>
    <row r="163" spans="1:10" x14ac:dyDescent="0.25">
      <c r="A163" s="97"/>
      <c r="B163" s="97"/>
      <c r="C163" s="98"/>
      <c r="D163" s="98"/>
      <c r="E163" s="98"/>
      <c r="F163" s="98"/>
      <c r="G163" s="98"/>
      <c r="H163" s="98"/>
      <c r="I163" s="98"/>
      <c r="J163" s="74"/>
    </row>
    <row r="164" spans="1:10" x14ac:dyDescent="0.25">
      <c r="A164" s="97"/>
      <c r="B164" s="97"/>
      <c r="C164" s="98"/>
      <c r="D164" s="98"/>
      <c r="E164" s="98"/>
      <c r="F164" s="98"/>
      <c r="G164" s="98"/>
      <c r="H164" s="98"/>
      <c r="I164" s="98"/>
      <c r="J164" s="74"/>
    </row>
    <row r="165" spans="1:10" x14ac:dyDescent="0.25">
      <c r="A165" s="97"/>
      <c r="B165" s="97"/>
      <c r="C165" s="98"/>
      <c r="D165" s="98"/>
      <c r="E165" s="98"/>
      <c r="F165" s="98"/>
      <c r="G165" s="98"/>
      <c r="H165" s="98"/>
      <c r="I165" s="98"/>
      <c r="J165" s="74"/>
    </row>
    <row r="166" spans="1:10" x14ac:dyDescent="0.25">
      <c r="A166" s="97"/>
      <c r="B166" s="97"/>
      <c r="C166" s="98"/>
      <c r="D166" s="98"/>
      <c r="E166" s="98"/>
      <c r="F166" s="98"/>
      <c r="G166" s="98"/>
      <c r="H166" s="98"/>
      <c r="I166" s="98"/>
      <c r="J166" s="74"/>
    </row>
    <row r="167" spans="1:10" x14ac:dyDescent="0.25">
      <c r="A167" s="97"/>
      <c r="B167" s="97"/>
      <c r="C167" s="98"/>
      <c r="D167" s="98"/>
      <c r="E167" s="98"/>
      <c r="F167" s="98"/>
      <c r="G167" s="98"/>
      <c r="H167" s="98"/>
      <c r="I167" s="98"/>
      <c r="J167" s="74"/>
    </row>
    <row r="168" spans="1:10" x14ac:dyDescent="0.25">
      <c r="A168" s="97"/>
      <c r="B168" s="97"/>
      <c r="C168" s="98"/>
      <c r="D168" s="98"/>
      <c r="E168" s="98"/>
      <c r="F168" s="98"/>
      <c r="G168" s="98"/>
      <c r="H168" s="98"/>
      <c r="I168" s="98"/>
      <c r="J168" s="74"/>
    </row>
    <row r="169" spans="1:10" x14ac:dyDescent="0.25">
      <c r="A169" s="97"/>
      <c r="B169" s="97"/>
      <c r="C169" s="98"/>
      <c r="D169" s="98"/>
      <c r="E169" s="98"/>
      <c r="F169" s="98"/>
      <c r="G169" s="98"/>
      <c r="H169" s="98"/>
      <c r="I169" s="98"/>
      <c r="J169" s="74"/>
    </row>
    <row r="170" spans="1:10" x14ac:dyDescent="0.25">
      <c r="A170" s="97"/>
      <c r="B170" s="97"/>
      <c r="C170" s="98"/>
      <c r="D170" s="98"/>
      <c r="E170" s="98"/>
      <c r="F170" s="98"/>
      <c r="G170" s="98"/>
      <c r="H170" s="98"/>
      <c r="I170" s="98"/>
      <c r="J170" s="74"/>
    </row>
    <row r="171" spans="1:10" x14ac:dyDescent="0.25">
      <c r="A171" s="97"/>
      <c r="B171" s="97"/>
      <c r="C171" s="98"/>
      <c r="D171" s="98"/>
      <c r="E171" s="98"/>
      <c r="F171" s="98"/>
      <c r="G171" s="98"/>
      <c r="H171" s="98"/>
      <c r="I171" s="98"/>
      <c r="J171" s="74"/>
    </row>
    <row r="172" spans="1:10" x14ac:dyDescent="0.25">
      <c r="A172" s="97"/>
      <c r="B172" s="97"/>
      <c r="C172" s="98"/>
      <c r="D172" s="98"/>
      <c r="E172" s="98"/>
      <c r="F172" s="98"/>
      <c r="G172" s="98"/>
      <c r="H172" s="98"/>
      <c r="I172" s="98"/>
      <c r="J172" s="74"/>
    </row>
    <row r="173" spans="1:10" x14ac:dyDescent="0.25">
      <c r="A173" s="97"/>
      <c r="B173" s="97"/>
      <c r="C173" s="98"/>
      <c r="D173" s="98"/>
      <c r="E173" s="98"/>
      <c r="F173" s="98"/>
      <c r="G173" s="98"/>
      <c r="H173" s="98"/>
      <c r="I173" s="98"/>
      <c r="J173" s="74"/>
    </row>
    <row r="174" spans="1:10" x14ac:dyDescent="0.25">
      <c r="A174" s="97"/>
      <c r="B174" s="97"/>
      <c r="C174" s="98"/>
      <c r="D174" s="98"/>
      <c r="E174" s="98"/>
      <c r="F174" s="98"/>
      <c r="G174" s="98"/>
      <c r="H174" s="98"/>
      <c r="I174" s="98"/>
      <c r="J174" s="74"/>
    </row>
    <row r="175" spans="1:10" x14ac:dyDescent="0.25">
      <c r="A175" s="97"/>
      <c r="B175" s="97"/>
      <c r="C175" s="98"/>
      <c r="D175" s="98"/>
      <c r="E175" s="98"/>
      <c r="F175" s="98"/>
      <c r="G175" s="98"/>
      <c r="H175" s="98"/>
      <c r="I175" s="98"/>
      <c r="J175" s="74"/>
    </row>
    <row r="176" spans="1:10" x14ac:dyDescent="0.25">
      <c r="A176" s="97"/>
      <c r="B176" s="97"/>
      <c r="C176" s="98"/>
      <c r="D176" s="98"/>
      <c r="E176" s="98"/>
      <c r="F176" s="98"/>
      <c r="G176" s="98"/>
      <c r="H176" s="98"/>
      <c r="I176" s="98"/>
      <c r="J176" s="74"/>
    </row>
    <row r="177" spans="1:10" x14ac:dyDescent="0.25">
      <c r="A177" s="97"/>
      <c r="B177" s="97"/>
      <c r="C177" s="98"/>
      <c r="D177" s="98"/>
      <c r="E177" s="98"/>
      <c r="F177" s="98"/>
      <c r="G177" s="98"/>
      <c r="H177" s="98"/>
      <c r="I177" s="98"/>
      <c r="J177" s="74"/>
    </row>
    <row r="178" spans="1:10" x14ac:dyDescent="0.25">
      <c r="A178" s="97"/>
      <c r="B178" s="97"/>
      <c r="C178" s="98"/>
      <c r="D178" s="98"/>
      <c r="E178" s="98"/>
      <c r="F178" s="98"/>
      <c r="G178" s="98"/>
      <c r="H178" s="98"/>
      <c r="I178" s="98"/>
      <c r="J178" s="74"/>
    </row>
    <row r="179" spans="1:10" x14ac:dyDescent="0.25">
      <c r="A179" s="97"/>
      <c r="B179" s="97"/>
      <c r="C179" s="98"/>
      <c r="D179" s="98"/>
      <c r="E179" s="98"/>
      <c r="F179" s="98"/>
      <c r="G179" s="98"/>
      <c r="H179" s="98"/>
      <c r="I179" s="98"/>
      <c r="J179" s="74"/>
    </row>
    <row r="180" spans="1:10" x14ac:dyDescent="0.25">
      <c r="A180" s="97"/>
      <c r="B180" s="97"/>
      <c r="C180" s="98"/>
      <c r="D180" s="98"/>
      <c r="E180" s="98"/>
      <c r="F180" s="98"/>
      <c r="G180" s="98"/>
      <c r="H180" s="98"/>
      <c r="I180" s="98"/>
      <c r="J180" s="74"/>
    </row>
    <row r="181" spans="1:10" x14ac:dyDescent="0.25">
      <c r="A181" s="97"/>
      <c r="B181" s="97"/>
      <c r="C181" s="98"/>
      <c r="D181" s="98"/>
      <c r="E181" s="98"/>
      <c r="F181" s="98"/>
      <c r="G181" s="98"/>
      <c r="H181" s="98"/>
      <c r="I181" s="98"/>
      <c r="J181" s="74"/>
    </row>
    <row r="182" spans="1:10" x14ac:dyDescent="0.25">
      <c r="A182" s="97"/>
      <c r="B182" s="97"/>
      <c r="C182" s="98"/>
      <c r="D182" s="98"/>
      <c r="E182" s="98"/>
      <c r="F182" s="98"/>
      <c r="G182" s="98"/>
      <c r="H182" s="98"/>
      <c r="I182" s="98"/>
      <c r="J182" s="74"/>
    </row>
    <row r="183" spans="1:10" x14ac:dyDescent="0.25">
      <c r="A183" s="97"/>
      <c r="B183" s="97"/>
      <c r="C183" s="98"/>
      <c r="D183" s="98"/>
      <c r="E183" s="98"/>
      <c r="F183" s="98"/>
      <c r="G183" s="98"/>
      <c r="H183" s="98"/>
      <c r="I183" s="98"/>
      <c r="J183" s="74"/>
    </row>
    <row r="184" spans="1:10" x14ac:dyDescent="0.25">
      <c r="A184" s="97"/>
      <c r="B184" s="97"/>
      <c r="C184" s="98"/>
      <c r="D184" s="98"/>
      <c r="E184" s="98"/>
      <c r="F184" s="98"/>
      <c r="G184" s="98"/>
      <c r="H184" s="98"/>
      <c r="I184" s="98"/>
      <c r="J184" s="74"/>
    </row>
    <row r="185" spans="1:10" x14ac:dyDescent="0.25">
      <c r="A185" s="97"/>
      <c r="B185" s="97"/>
      <c r="C185" s="98"/>
      <c r="D185" s="98"/>
      <c r="E185" s="98"/>
      <c r="F185" s="98"/>
      <c r="G185" s="98"/>
      <c r="H185" s="98"/>
      <c r="I185" s="98"/>
      <c r="J185" s="74"/>
    </row>
    <row r="186" spans="1:10" x14ac:dyDescent="0.25">
      <c r="A186" s="97"/>
      <c r="B186" s="97"/>
      <c r="C186" s="98"/>
      <c r="D186" s="98"/>
      <c r="E186" s="98"/>
      <c r="F186" s="98"/>
      <c r="G186" s="98"/>
      <c r="H186" s="98"/>
      <c r="I186" s="98"/>
      <c r="J186" s="74"/>
    </row>
    <row r="187" spans="1:10" x14ac:dyDescent="0.25">
      <c r="A187" s="97"/>
      <c r="B187" s="97"/>
      <c r="C187" s="98"/>
      <c r="D187" s="98"/>
      <c r="E187" s="98"/>
      <c r="F187" s="98"/>
      <c r="G187" s="98"/>
      <c r="H187" s="98"/>
      <c r="I187" s="98"/>
      <c r="J187" s="74"/>
    </row>
    <row r="188" spans="1:10" x14ac:dyDescent="0.25">
      <c r="A188" s="97"/>
      <c r="B188" s="97"/>
      <c r="C188" s="98"/>
      <c r="D188" s="98"/>
      <c r="E188" s="98"/>
      <c r="F188" s="98"/>
      <c r="G188" s="98"/>
      <c r="H188" s="98"/>
      <c r="I188" s="98"/>
      <c r="J188" s="74"/>
    </row>
    <row r="189" spans="1:10" x14ac:dyDescent="0.25">
      <c r="A189" s="97"/>
      <c r="B189" s="97"/>
      <c r="C189" s="98"/>
      <c r="D189" s="98"/>
      <c r="E189" s="98"/>
      <c r="F189" s="98"/>
      <c r="G189" s="98"/>
      <c r="H189" s="98"/>
      <c r="I189" s="98"/>
      <c r="J189" s="74"/>
    </row>
    <row r="190" spans="1:10" x14ac:dyDescent="0.25">
      <c r="A190" s="97"/>
      <c r="B190" s="97"/>
      <c r="C190" s="98"/>
      <c r="D190" s="98"/>
      <c r="E190" s="98"/>
      <c r="F190" s="98"/>
      <c r="G190" s="98"/>
      <c r="H190" s="98"/>
      <c r="I190" s="98"/>
      <c r="J190" s="74"/>
    </row>
    <row r="191" spans="1:10" x14ac:dyDescent="0.25">
      <c r="A191" s="97"/>
      <c r="B191" s="97"/>
      <c r="C191" s="98"/>
      <c r="D191" s="98"/>
      <c r="E191" s="98"/>
      <c r="F191" s="98"/>
      <c r="G191" s="98"/>
      <c r="H191" s="98"/>
      <c r="I191" s="98"/>
      <c r="J191" s="74"/>
    </row>
    <row r="192" spans="1:10" x14ac:dyDescent="0.25">
      <c r="A192" s="97"/>
      <c r="B192" s="97"/>
      <c r="C192" s="98"/>
      <c r="D192" s="98"/>
      <c r="E192" s="98"/>
      <c r="F192" s="98"/>
      <c r="G192" s="98"/>
      <c r="H192" s="98"/>
      <c r="I192" s="98"/>
      <c r="J192" s="74"/>
    </row>
    <row r="193" spans="1:10" x14ac:dyDescent="0.25">
      <c r="A193" s="97"/>
      <c r="B193" s="97"/>
      <c r="C193" s="98"/>
      <c r="D193" s="98"/>
      <c r="E193" s="98"/>
      <c r="F193" s="98"/>
      <c r="G193" s="98"/>
      <c r="H193" s="98"/>
      <c r="I193" s="98"/>
      <c r="J193" s="74"/>
    </row>
    <row r="194" spans="1:10" x14ac:dyDescent="0.25">
      <c r="A194" s="97"/>
      <c r="B194" s="97"/>
      <c r="C194" s="98"/>
      <c r="D194" s="98"/>
      <c r="E194" s="98"/>
      <c r="F194" s="98"/>
      <c r="G194" s="98"/>
      <c r="H194" s="98"/>
      <c r="I194" s="98"/>
      <c r="J194" s="74"/>
    </row>
    <row r="195" spans="1:10" x14ac:dyDescent="0.25">
      <c r="A195" s="97"/>
      <c r="B195" s="97"/>
      <c r="C195" s="98"/>
      <c r="D195" s="98"/>
      <c r="E195" s="98"/>
      <c r="F195" s="98"/>
      <c r="G195" s="98"/>
      <c r="H195" s="98"/>
      <c r="I195" s="98"/>
      <c r="J195" s="74"/>
    </row>
    <row r="196" spans="1:10" x14ac:dyDescent="0.25">
      <c r="A196" s="97"/>
      <c r="B196" s="97"/>
      <c r="C196" s="98"/>
      <c r="D196" s="98"/>
      <c r="E196" s="98"/>
      <c r="F196" s="98"/>
      <c r="G196" s="98"/>
      <c r="H196" s="98"/>
      <c r="I196" s="98"/>
      <c r="J196" s="74"/>
    </row>
    <row r="197" spans="1:10" x14ac:dyDescent="0.25">
      <c r="A197" s="97"/>
      <c r="B197" s="97"/>
      <c r="C197" s="98"/>
      <c r="D197" s="98"/>
      <c r="E197" s="98"/>
      <c r="F197" s="98"/>
      <c r="G197" s="98"/>
      <c r="H197" s="98"/>
      <c r="I197" s="98"/>
      <c r="J197" s="74"/>
    </row>
    <row r="198" spans="1:10" x14ac:dyDescent="0.25">
      <c r="A198" s="97"/>
      <c r="B198" s="97"/>
      <c r="C198" s="98"/>
      <c r="D198" s="98"/>
      <c r="E198" s="98"/>
      <c r="F198" s="98"/>
      <c r="G198" s="98"/>
      <c r="H198" s="98"/>
      <c r="I198" s="98"/>
      <c r="J198" s="74"/>
    </row>
    <row r="199" spans="1:10" x14ac:dyDescent="0.25">
      <c r="A199" s="97"/>
      <c r="B199" s="97"/>
      <c r="C199" s="98"/>
      <c r="D199" s="98"/>
      <c r="E199" s="98"/>
      <c r="F199" s="98"/>
      <c r="G199" s="98"/>
      <c r="H199" s="98"/>
      <c r="I199" s="98"/>
      <c r="J199" s="74"/>
    </row>
    <row r="200" spans="1:10" x14ac:dyDescent="0.25">
      <c r="A200" s="97"/>
      <c r="B200" s="97"/>
      <c r="C200" s="98"/>
      <c r="D200" s="98"/>
      <c r="E200" s="98"/>
      <c r="F200" s="98"/>
      <c r="G200" s="98"/>
      <c r="H200" s="98"/>
      <c r="I200" s="98"/>
      <c r="J200" s="74"/>
    </row>
    <row r="201" spans="1:10" x14ac:dyDescent="0.25">
      <c r="A201" s="97"/>
      <c r="B201" s="97"/>
      <c r="C201" s="98"/>
      <c r="D201" s="98"/>
      <c r="E201" s="98"/>
      <c r="F201" s="98"/>
      <c r="G201" s="98"/>
      <c r="H201" s="98"/>
      <c r="I201" s="98"/>
      <c r="J201" s="74"/>
    </row>
    <row r="202" spans="1:10" x14ac:dyDescent="0.25">
      <c r="A202" s="97"/>
      <c r="B202" s="97"/>
      <c r="C202" s="98"/>
      <c r="D202" s="98"/>
      <c r="E202" s="98"/>
      <c r="F202" s="98"/>
      <c r="G202" s="98"/>
      <c r="H202" s="98"/>
      <c r="I202" s="98"/>
      <c r="J202" s="74"/>
    </row>
    <row r="203" spans="1:10" x14ac:dyDescent="0.25">
      <c r="A203" s="97"/>
      <c r="B203" s="97"/>
      <c r="C203" s="98"/>
      <c r="D203" s="98"/>
      <c r="E203" s="98"/>
      <c r="F203" s="98"/>
      <c r="G203" s="98"/>
      <c r="H203" s="98"/>
      <c r="I203" s="98"/>
      <c r="J203" s="74"/>
    </row>
    <row r="204" spans="1:10" x14ac:dyDescent="0.25">
      <c r="A204" s="97"/>
      <c r="B204" s="97"/>
      <c r="C204" s="98"/>
      <c r="D204" s="98"/>
      <c r="E204" s="98"/>
      <c r="F204" s="98"/>
      <c r="G204" s="98"/>
      <c r="H204" s="98"/>
      <c r="I204" s="98"/>
      <c r="J204" s="74"/>
    </row>
    <row r="205" spans="1:10" x14ac:dyDescent="0.25">
      <c r="A205" s="97"/>
      <c r="B205" s="97"/>
      <c r="C205" s="98"/>
      <c r="D205" s="98"/>
      <c r="E205" s="98"/>
      <c r="F205" s="98"/>
      <c r="G205" s="98"/>
      <c r="H205" s="98"/>
      <c r="I205" s="98"/>
      <c r="J205" s="74"/>
    </row>
    <row r="206" spans="1:10" x14ac:dyDescent="0.25">
      <c r="A206" s="97"/>
      <c r="B206" s="97"/>
      <c r="C206" s="98"/>
      <c r="D206" s="98"/>
      <c r="E206" s="98"/>
      <c r="F206" s="98"/>
      <c r="G206" s="98"/>
      <c r="H206" s="98"/>
      <c r="I206" s="98"/>
      <c r="J206" s="74"/>
    </row>
    <row r="207" spans="1:10" x14ac:dyDescent="0.25">
      <c r="A207" s="97"/>
      <c r="B207" s="97"/>
      <c r="C207" s="98"/>
      <c r="D207" s="98"/>
      <c r="E207" s="98"/>
      <c r="F207" s="98"/>
      <c r="G207" s="98"/>
      <c r="H207" s="98"/>
      <c r="I207" s="98"/>
      <c r="J207" s="74"/>
    </row>
    <row r="208" spans="1:10" x14ac:dyDescent="0.25">
      <c r="A208" s="97"/>
      <c r="B208" s="97"/>
      <c r="C208" s="98"/>
      <c r="D208" s="98"/>
      <c r="E208" s="98"/>
      <c r="F208" s="98"/>
      <c r="G208" s="98"/>
      <c r="H208" s="98"/>
      <c r="I208" s="98"/>
      <c r="J208" s="74"/>
    </row>
    <row r="209" spans="1:10" x14ac:dyDescent="0.25">
      <c r="A209" s="97"/>
      <c r="B209" s="97"/>
      <c r="C209" s="98"/>
      <c r="D209" s="98"/>
      <c r="E209" s="98"/>
      <c r="F209" s="98"/>
      <c r="G209" s="98"/>
      <c r="H209" s="98"/>
      <c r="I209" s="98"/>
      <c r="J209" s="74"/>
    </row>
    <row r="210" spans="1:10" x14ac:dyDescent="0.25">
      <c r="A210" s="97"/>
      <c r="B210" s="97"/>
      <c r="C210" s="98"/>
      <c r="D210" s="98"/>
      <c r="E210" s="98"/>
      <c r="F210" s="98"/>
      <c r="G210" s="98"/>
      <c r="H210" s="98"/>
      <c r="I210" s="98"/>
      <c r="J210" s="74"/>
    </row>
    <row r="211" spans="1:10" x14ac:dyDescent="0.25">
      <c r="A211" s="97"/>
      <c r="B211" s="97"/>
      <c r="C211" s="98"/>
      <c r="D211" s="98"/>
      <c r="E211" s="98"/>
      <c r="F211" s="98"/>
      <c r="G211" s="98"/>
      <c r="H211" s="98"/>
      <c r="I211" s="98"/>
      <c r="J211" s="74"/>
    </row>
    <row r="212" spans="1:10" x14ac:dyDescent="0.25">
      <c r="A212" s="97"/>
      <c r="B212" s="97"/>
      <c r="C212" s="98"/>
      <c r="D212" s="98"/>
      <c r="E212" s="98"/>
      <c r="F212" s="98"/>
      <c r="G212" s="98"/>
      <c r="H212" s="98"/>
      <c r="I212" s="98"/>
      <c r="J212" s="74"/>
    </row>
    <row r="213" spans="1:10" x14ac:dyDescent="0.25">
      <c r="A213" s="97"/>
      <c r="B213" s="97"/>
      <c r="C213" s="98"/>
      <c r="D213" s="98"/>
      <c r="E213" s="98"/>
      <c r="F213" s="98"/>
      <c r="G213" s="98"/>
      <c r="H213" s="98"/>
      <c r="I213" s="98"/>
      <c r="J213" s="74"/>
    </row>
    <row r="214" spans="1:10" x14ac:dyDescent="0.25">
      <c r="A214" s="97"/>
      <c r="B214" s="97"/>
      <c r="C214" s="98"/>
      <c r="D214" s="98"/>
      <c r="E214" s="98"/>
      <c r="F214" s="98"/>
      <c r="G214" s="98"/>
      <c r="H214" s="98"/>
      <c r="I214" s="98"/>
      <c r="J214" s="74"/>
    </row>
    <row r="215" spans="1:10" x14ac:dyDescent="0.25">
      <c r="A215" s="97"/>
      <c r="B215" s="97"/>
      <c r="C215" s="98"/>
      <c r="D215" s="98"/>
      <c r="E215" s="98"/>
      <c r="F215" s="98"/>
      <c r="G215" s="98"/>
      <c r="H215" s="98"/>
      <c r="I215" s="98"/>
      <c r="J215" s="74"/>
    </row>
    <row r="216" spans="1:10" x14ac:dyDescent="0.25">
      <c r="A216" s="97"/>
      <c r="B216" s="97"/>
      <c r="C216" s="98"/>
      <c r="D216" s="98"/>
      <c r="E216" s="98"/>
      <c r="F216" s="98"/>
      <c r="G216" s="98"/>
      <c r="H216" s="98"/>
      <c r="I216" s="98"/>
      <c r="J216" s="74"/>
    </row>
    <row r="217" spans="1:10" x14ac:dyDescent="0.25">
      <c r="A217" s="97"/>
      <c r="B217" s="97"/>
      <c r="C217" s="98"/>
      <c r="D217" s="98"/>
      <c r="E217" s="98"/>
      <c r="F217" s="98"/>
      <c r="G217" s="98"/>
      <c r="H217" s="98"/>
      <c r="I217" s="98"/>
      <c r="J217" s="74"/>
    </row>
    <row r="218" spans="1:10" x14ac:dyDescent="0.25">
      <c r="A218" s="97"/>
      <c r="B218" s="97"/>
      <c r="C218" s="98"/>
      <c r="D218" s="98"/>
      <c r="E218" s="98"/>
      <c r="F218" s="98"/>
      <c r="G218" s="98"/>
      <c r="H218" s="98"/>
      <c r="I218" s="98"/>
      <c r="J218" s="74"/>
    </row>
    <row r="219" spans="1:10" x14ac:dyDescent="0.25">
      <c r="A219" s="97"/>
      <c r="B219" s="97"/>
      <c r="C219" s="98"/>
      <c r="D219" s="98"/>
      <c r="E219" s="98"/>
      <c r="F219" s="98"/>
      <c r="G219" s="98"/>
      <c r="H219" s="98"/>
      <c r="I219" s="98"/>
      <c r="J219" s="74"/>
    </row>
    <row r="220" spans="1:10" x14ac:dyDescent="0.25">
      <c r="A220" s="97"/>
      <c r="B220" s="97"/>
      <c r="C220" s="98"/>
      <c r="D220" s="98"/>
      <c r="E220" s="98"/>
      <c r="F220" s="98"/>
      <c r="G220" s="98"/>
      <c r="H220" s="98"/>
      <c r="I220" s="98"/>
      <c r="J220" s="74"/>
    </row>
    <row r="221" spans="1:10" x14ac:dyDescent="0.25">
      <c r="A221" s="97"/>
      <c r="B221" s="97"/>
      <c r="C221" s="98"/>
      <c r="D221" s="98"/>
      <c r="E221" s="98"/>
      <c r="F221" s="98"/>
      <c r="G221" s="98"/>
      <c r="H221" s="98"/>
      <c r="I221" s="98"/>
      <c r="J221" s="74"/>
    </row>
    <row r="222" spans="1:10" x14ac:dyDescent="0.25">
      <c r="A222" s="97"/>
      <c r="B222" s="97"/>
      <c r="C222" s="98"/>
      <c r="D222" s="98"/>
      <c r="E222" s="98"/>
      <c r="F222" s="98"/>
      <c r="G222" s="98"/>
      <c r="H222" s="98"/>
      <c r="I222" s="98"/>
      <c r="J222" s="74"/>
    </row>
    <row r="223" spans="1:10" x14ac:dyDescent="0.25">
      <c r="A223" s="97"/>
      <c r="B223" s="97"/>
      <c r="C223" s="98"/>
      <c r="D223" s="98"/>
      <c r="E223" s="98"/>
      <c r="F223" s="98"/>
      <c r="G223" s="98"/>
      <c r="H223" s="98"/>
      <c r="I223" s="98"/>
      <c r="J223" s="74"/>
    </row>
    <row r="224" spans="1:10" x14ac:dyDescent="0.25">
      <c r="A224" s="97"/>
      <c r="B224" s="97"/>
      <c r="C224" s="98"/>
      <c r="D224" s="98"/>
      <c r="E224" s="98"/>
      <c r="F224" s="98"/>
      <c r="G224" s="98"/>
      <c r="H224" s="98"/>
      <c r="I224" s="98"/>
      <c r="J224" s="74"/>
    </row>
    <row r="225" spans="1:10" x14ac:dyDescent="0.25">
      <c r="A225" s="97"/>
      <c r="B225" s="97"/>
      <c r="C225" s="98"/>
      <c r="D225" s="98"/>
      <c r="E225" s="98"/>
      <c r="F225" s="98"/>
      <c r="G225" s="98"/>
      <c r="H225" s="98"/>
      <c r="I225" s="98"/>
      <c r="J225" s="74"/>
    </row>
    <row r="226" spans="1:10" x14ac:dyDescent="0.25">
      <c r="A226" s="97"/>
      <c r="B226" s="97"/>
      <c r="C226" s="98"/>
      <c r="D226" s="98"/>
      <c r="E226" s="98"/>
      <c r="F226" s="98"/>
      <c r="G226" s="98"/>
      <c r="H226" s="98"/>
      <c r="I226" s="98"/>
      <c r="J226" s="74"/>
    </row>
    <row r="227" spans="1:10" x14ac:dyDescent="0.25">
      <c r="A227" s="97"/>
      <c r="B227" s="97"/>
      <c r="C227" s="98"/>
      <c r="D227" s="98"/>
      <c r="E227" s="98"/>
      <c r="F227" s="98"/>
      <c r="G227" s="98"/>
      <c r="H227" s="98"/>
      <c r="I227" s="98"/>
      <c r="J227" s="74"/>
    </row>
    <row r="228" spans="1:10" x14ac:dyDescent="0.25">
      <c r="A228" s="97"/>
      <c r="B228" s="97"/>
      <c r="C228" s="98"/>
      <c r="D228" s="98"/>
      <c r="E228" s="98"/>
      <c r="F228" s="98"/>
      <c r="G228" s="98"/>
      <c r="H228" s="98"/>
      <c r="I228" s="98"/>
      <c r="J228" s="74"/>
    </row>
    <row r="229" spans="1:10" x14ac:dyDescent="0.25">
      <c r="A229" s="97"/>
      <c r="B229" s="97"/>
      <c r="C229" s="98"/>
      <c r="D229" s="98"/>
      <c r="E229" s="98"/>
      <c r="F229" s="98"/>
      <c r="G229" s="98"/>
      <c r="H229" s="98"/>
      <c r="I229" s="98"/>
      <c r="J229" s="74"/>
    </row>
    <row r="230" spans="1:10" x14ac:dyDescent="0.25">
      <c r="A230" s="97"/>
      <c r="B230" s="97"/>
      <c r="C230" s="98"/>
      <c r="D230" s="98"/>
      <c r="E230" s="98"/>
      <c r="F230" s="98"/>
      <c r="G230" s="98"/>
      <c r="H230" s="98"/>
      <c r="I230" s="98"/>
      <c r="J230" s="74"/>
    </row>
    <row r="231" spans="1:10" x14ac:dyDescent="0.25">
      <c r="A231" s="97"/>
      <c r="B231" s="97"/>
      <c r="C231" s="98"/>
      <c r="D231" s="98"/>
      <c r="E231" s="98"/>
      <c r="F231" s="98"/>
      <c r="G231" s="98"/>
      <c r="H231" s="98"/>
      <c r="I231" s="98"/>
      <c r="J231" s="74"/>
    </row>
    <row r="232" spans="1:10" x14ac:dyDescent="0.25">
      <c r="A232" s="97"/>
      <c r="B232" s="97"/>
      <c r="C232" s="98"/>
      <c r="D232" s="98"/>
      <c r="E232" s="98"/>
      <c r="F232" s="98"/>
      <c r="G232" s="98"/>
      <c r="H232" s="98"/>
      <c r="I232" s="98"/>
      <c r="J232" s="74"/>
    </row>
    <row r="233" spans="1:10" x14ac:dyDescent="0.25">
      <c r="A233" s="97"/>
      <c r="B233" s="97"/>
      <c r="C233" s="98"/>
      <c r="D233" s="98"/>
      <c r="E233" s="98"/>
      <c r="F233" s="98"/>
      <c r="G233" s="98"/>
      <c r="H233" s="98"/>
      <c r="I233" s="98"/>
      <c r="J233" s="74"/>
    </row>
    <row r="234" spans="1:10" x14ac:dyDescent="0.25">
      <c r="A234" s="97"/>
      <c r="B234" s="97"/>
      <c r="C234" s="98"/>
      <c r="D234" s="98"/>
      <c r="E234" s="98"/>
      <c r="F234" s="98"/>
      <c r="G234" s="98"/>
      <c r="H234" s="98"/>
      <c r="I234" s="98"/>
      <c r="J234" s="74"/>
    </row>
    <row r="235" spans="1:10" x14ac:dyDescent="0.25">
      <c r="A235" s="97"/>
      <c r="B235" s="97"/>
      <c r="C235" s="98"/>
      <c r="D235" s="98"/>
      <c r="E235" s="98"/>
      <c r="F235" s="98"/>
      <c r="G235" s="98"/>
      <c r="H235" s="98"/>
      <c r="I235" s="98"/>
      <c r="J235" s="74"/>
    </row>
    <row r="236" spans="1:10" x14ac:dyDescent="0.25">
      <c r="A236" s="97"/>
      <c r="B236" s="97"/>
      <c r="C236" s="98"/>
      <c r="D236" s="98"/>
      <c r="E236" s="98"/>
      <c r="F236" s="98"/>
      <c r="G236" s="98"/>
      <c r="H236" s="98"/>
      <c r="I236" s="98"/>
      <c r="J236" s="74"/>
    </row>
    <row r="237" spans="1:10" x14ac:dyDescent="0.25">
      <c r="A237" s="97"/>
      <c r="B237" s="97"/>
      <c r="C237" s="98"/>
      <c r="D237" s="98"/>
      <c r="E237" s="98"/>
      <c r="F237" s="98"/>
      <c r="G237" s="98"/>
      <c r="H237" s="98"/>
      <c r="I237" s="98"/>
      <c r="J237" s="74"/>
    </row>
    <row r="238" spans="1:10" x14ac:dyDescent="0.25">
      <c r="A238" s="97"/>
      <c r="B238" s="97"/>
      <c r="C238" s="98"/>
      <c r="D238" s="98"/>
      <c r="E238" s="98"/>
      <c r="F238" s="98"/>
      <c r="G238" s="98"/>
      <c r="H238" s="98"/>
      <c r="I238" s="98"/>
      <c r="J238" s="74"/>
    </row>
    <row r="239" spans="1:10" x14ac:dyDescent="0.25">
      <c r="A239" s="97"/>
      <c r="B239" s="97"/>
      <c r="C239" s="98"/>
      <c r="D239" s="98"/>
      <c r="E239" s="98"/>
      <c r="F239" s="98"/>
      <c r="G239" s="98"/>
      <c r="H239" s="98"/>
      <c r="I239" s="98"/>
      <c r="J239" s="74"/>
    </row>
    <row r="240" spans="1:10" x14ac:dyDescent="0.25">
      <c r="A240" s="97"/>
      <c r="B240" s="97"/>
      <c r="C240" s="98"/>
      <c r="D240" s="98"/>
      <c r="E240" s="98"/>
      <c r="F240" s="98"/>
      <c r="G240" s="98"/>
      <c r="H240" s="98"/>
      <c r="I240" s="98"/>
      <c r="J240" s="74"/>
    </row>
    <row r="241" spans="1:10" x14ac:dyDescent="0.25">
      <c r="A241" s="97"/>
      <c r="B241" s="97"/>
      <c r="C241" s="98"/>
      <c r="D241" s="98"/>
      <c r="E241" s="98"/>
      <c r="F241" s="98"/>
      <c r="G241" s="98"/>
      <c r="H241" s="98"/>
      <c r="I241" s="98"/>
      <c r="J241" s="74"/>
    </row>
    <row r="242" spans="1:10" x14ac:dyDescent="0.25">
      <c r="A242" s="97"/>
      <c r="B242" s="97"/>
      <c r="C242" s="98"/>
      <c r="D242" s="98"/>
      <c r="E242" s="98"/>
      <c r="F242" s="98"/>
      <c r="G242" s="98"/>
      <c r="H242" s="98"/>
      <c r="I242" s="98"/>
      <c r="J242" s="74"/>
    </row>
    <row r="243" spans="1:10" x14ac:dyDescent="0.25">
      <c r="A243" s="97"/>
      <c r="B243" s="97"/>
      <c r="C243" s="98"/>
      <c r="D243" s="98"/>
      <c r="E243" s="98"/>
      <c r="F243" s="98"/>
      <c r="G243" s="98"/>
      <c r="H243" s="98"/>
      <c r="I243" s="98"/>
      <c r="J243" s="74"/>
    </row>
    <row r="244" spans="1:10" x14ac:dyDescent="0.25">
      <c r="A244" s="97"/>
      <c r="B244" s="97"/>
      <c r="C244" s="98"/>
      <c r="D244" s="98"/>
      <c r="E244" s="98"/>
      <c r="F244" s="98"/>
      <c r="G244" s="98"/>
      <c r="H244" s="98"/>
      <c r="I244" s="98"/>
      <c r="J244" s="74"/>
    </row>
    <row r="245" spans="1:10" x14ac:dyDescent="0.25">
      <c r="A245" s="97"/>
      <c r="B245" s="97"/>
      <c r="C245" s="98"/>
      <c r="D245" s="98"/>
      <c r="E245" s="98"/>
      <c r="F245" s="98"/>
      <c r="G245" s="98"/>
      <c r="H245" s="98"/>
      <c r="I245" s="98"/>
      <c r="J245" s="74"/>
    </row>
    <row r="246" spans="1:10" x14ac:dyDescent="0.25">
      <c r="A246" s="97"/>
      <c r="B246" s="97"/>
      <c r="C246" s="98"/>
      <c r="D246" s="98"/>
      <c r="E246" s="98"/>
      <c r="F246" s="98"/>
      <c r="G246" s="98"/>
      <c r="H246" s="98"/>
      <c r="I246" s="98"/>
      <c r="J246" s="74"/>
    </row>
    <row r="247" spans="1:10" x14ac:dyDescent="0.25">
      <c r="A247" s="97"/>
      <c r="B247" s="97"/>
      <c r="C247" s="98"/>
      <c r="D247" s="98"/>
      <c r="E247" s="98"/>
      <c r="F247" s="98"/>
      <c r="G247" s="98"/>
      <c r="H247" s="98"/>
      <c r="I247" s="98"/>
      <c r="J247" s="74"/>
    </row>
    <row r="248" spans="1:10" x14ac:dyDescent="0.25">
      <c r="A248" s="97"/>
      <c r="B248" s="97"/>
      <c r="C248" s="98"/>
      <c r="D248" s="98"/>
      <c r="E248" s="98"/>
      <c r="F248" s="98"/>
      <c r="G248" s="98"/>
      <c r="H248" s="98"/>
      <c r="I248" s="98"/>
      <c r="J248" s="74"/>
    </row>
    <row r="249" spans="1:10" x14ac:dyDescent="0.25">
      <c r="A249" s="97"/>
      <c r="B249" s="97"/>
      <c r="C249" s="98"/>
      <c r="D249" s="98"/>
      <c r="E249" s="98"/>
      <c r="F249" s="98"/>
      <c r="G249" s="98"/>
      <c r="H249" s="98"/>
      <c r="I249" s="98"/>
      <c r="J249" s="74"/>
    </row>
    <row r="250" spans="1:10" x14ac:dyDescent="0.25">
      <c r="A250" s="97"/>
      <c r="B250" s="97"/>
      <c r="C250" s="98"/>
      <c r="D250" s="98"/>
      <c r="E250" s="98"/>
      <c r="F250" s="98"/>
      <c r="G250" s="98"/>
      <c r="H250" s="98"/>
      <c r="I250" s="98"/>
      <c r="J250" s="74"/>
    </row>
    <row r="251" spans="1:10" x14ac:dyDescent="0.25">
      <c r="A251" s="97"/>
      <c r="B251" s="97"/>
      <c r="C251" s="98"/>
      <c r="D251" s="98"/>
      <c r="E251" s="98"/>
      <c r="F251" s="98"/>
      <c r="G251" s="98"/>
      <c r="H251" s="98"/>
      <c r="I251" s="98"/>
      <c r="J251" s="74"/>
    </row>
    <row r="252" spans="1:10" x14ac:dyDescent="0.25">
      <c r="A252" s="97"/>
      <c r="B252" s="97"/>
      <c r="C252" s="98"/>
      <c r="D252" s="98"/>
      <c r="E252" s="98"/>
      <c r="F252" s="98"/>
      <c r="G252" s="98"/>
      <c r="H252" s="98"/>
      <c r="I252" s="98"/>
      <c r="J252" s="74"/>
    </row>
    <row r="253" spans="1:10" x14ac:dyDescent="0.25">
      <c r="A253" s="97"/>
      <c r="B253" s="97"/>
      <c r="C253" s="98"/>
      <c r="D253" s="98"/>
      <c r="E253" s="98"/>
      <c r="F253" s="98"/>
      <c r="G253" s="98"/>
      <c r="H253" s="98"/>
      <c r="I253" s="98"/>
      <c r="J253" s="74"/>
    </row>
    <row r="254" spans="1:10" x14ac:dyDescent="0.25">
      <c r="A254" s="97"/>
      <c r="B254" s="97"/>
      <c r="C254" s="98"/>
      <c r="D254" s="98"/>
      <c r="E254" s="98"/>
      <c r="F254" s="98"/>
      <c r="G254" s="98"/>
      <c r="H254" s="98"/>
      <c r="I254" s="98"/>
      <c r="J254" s="74"/>
    </row>
    <row r="255" spans="1:10" x14ac:dyDescent="0.25">
      <c r="A255" s="97"/>
      <c r="B255" s="97"/>
      <c r="C255" s="98"/>
      <c r="D255" s="98"/>
      <c r="E255" s="98"/>
      <c r="F255" s="98"/>
      <c r="G255" s="98"/>
      <c r="H255" s="98"/>
      <c r="I255" s="98"/>
      <c r="J255" s="74"/>
    </row>
    <row r="256" spans="1:10" x14ac:dyDescent="0.25">
      <c r="A256" s="97"/>
      <c r="B256" s="97"/>
      <c r="C256" s="98"/>
      <c r="D256" s="98"/>
      <c r="E256" s="98"/>
      <c r="F256" s="98"/>
      <c r="G256" s="98"/>
      <c r="H256" s="98"/>
      <c r="I256" s="98"/>
      <c r="J256" s="74"/>
    </row>
    <row r="257" spans="1:10" x14ac:dyDescent="0.25">
      <c r="A257" s="97"/>
      <c r="B257" s="97"/>
      <c r="C257" s="98"/>
      <c r="D257" s="98"/>
      <c r="E257" s="98"/>
      <c r="F257" s="98"/>
      <c r="G257" s="98"/>
      <c r="H257" s="98"/>
      <c r="I257" s="98"/>
      <c r="J257" s="74"/>
    </row>
    <row r="258" spans="1:10" x14ac:dyDescent="0.25">
      <c r="A258" s="97"/>
      <c r="B258" s="97"/>
      <c r="C258" s="98"/>
      <c r="D258" s="98"/>
      <c r="E258" s="98"/>
      <c r="F258" s="98"/>
      <c r="G258" s="98"/>
      <c r="H258" s="98"/>
      <c r="I258" s="98"/>
      <c r="J258" s="74"/>
    </row>
    <row r="259" spans="1:10" x14ac:dyDescent="0.25">
      <c r="A259" s="97"/>
      <c r="B259" s="97"/>
      <c r="C259" s="98"/>
      <c r="D259" s="98"/>
      <c r="E259" s="98"/>
      <c r="F259" s="98"/>
      <c r="G259" s="98"/>
      <c r="H259" s="98"/>
      <c r="I259" s="98"/>
      <c r="J259" s="74"/>
    </row>
    <row r="260" spans="1:10" x14ac:dyDescent="0.25">
      <c r="A260" s="97"/>
      <c r="B260" s="97"/>
      <c r="C260" s="98"/>
      <c r="D260" s="98"/>
      <c r="E260" s="98"/>
      <c r="F260" s="98"/>
      <c r="G260" s="98"/>
      <c r="H260" s="98"/>
      <c r="I260" s="74"/>
      <c r="J260" s="74"/>
    </row>
    <row r="261" spans="1:10" x14ac:dyDescent="0.25">
      <c r="A261" s="97"/>
      <c r="B261" s="97"/>
      <c r="C261" s="98"/>
      <c r="D261" s="98"/>
      <c r="E261" s="98"/>
      <c r="F261" s="98"/>
      <c r="G261" s="98"/>
      <c r="H261" s="98"/>
      <c r="I261" s="74"/>
      <c r="J261" s="74"/>
    </row>
    <row r="262" spans="1:10" x14ac:dyDescent="0.25">
      <c r="A262" s="97"/>
      <c r="B262" s="97"/>
      <c r="C262" s="98"/>
      <c r="D262" s="98"/>
      <c r="E262" s="98"/>
      <c r="F262" s="98"/>
      <c r="G262" s="98"/>
      <c r="H262" s="98"/>
      <c r="I262" s="74"/>
      <c r="J262" s="74"/>
    </row>
    <row r="263" spans="1:10" x14ac:dyDescent="0.25">
      <c r="A263" s="97"/>
      <c r="B263" s="97"/>
      <c r="C263" s="98"/>
      <c r="D263" s="98"/>
      <c r="E263" s="98"/>
      <c r="F263" s="98"/>
      <c r="G263" s="98"/>
      <c r="H263" s="98"/>
      <c r="I263" s="74"/>
      <c r="J263" s="74"/>
    </row>
    <row r="264" spans="1:10" x14ac:dyDescent="0.25">
      <c r="A264" s="97"/>
      <c r="B264" s="97"/>
      <c r="C264" s="98"/>
      <c r="D264" s="98"/>
      <c r="E264" s="98"/>
      <c r="F264" s="98"/>
      <c r="G264" s="98"/>
      <c r="H264" s="98"/>
      <c r="I264" s="74"/>
      <c r="J264" s="74"/>
    </row>
    <row r="265" spans="1:10" x14ac:dyDescent="0.25">
      <c r="A265" s="97"/>
      <c r="B265" s="97"/>
      <c r="C265" s="98"/>
      <c r="D265" s="98"/>
      <c r="E265" s="98"/>
      <c r="F265" s="98"/>
      <c r="G265" s="98"/>
      <c r="H265" s="98"/>
      <c r="I265" s="74"/>
      <c r="J265" s="74"/>
    </row>
    <row r="266" spans="1:10" x14ac:dyDescent="0.25">
      <c r="A266" s="97"/>
      <c r="B266" s="97"/>
      <c r="C266" s="98"/>
      <c r="D266" s="98"/>
      <c r="E266" s="98"/>
      <c r="F266" s="98"/>
      <c r="G266" s="98"/>
      <c r="H266" s="98"/>
      <c r="I266" s="74"/>
      <c r="J266" s="74"/>
    </row>
    <row r="267" spans="1:10" x14ac:dyDescent="0.25">
      <c r="A267" s="97"/>
      <c r="B267" s="97"/>
      <c r="C267" s="98"/>
      <c r="D267" s="98"/>
      <c r="E267" s="98"/>
      <c r="F267" s="98"/>
      <c r="G267" s="98"/>
      <c r="H267" s="98"/>
      <c r="I267" s="74"/>
      <c r="J267" s="74"/>
    </row>
    <row r="268" spans="1:10" x14ac:dyDescent="0.25">
      <c r="A268" s="97"/>
      <c r="B268" s="97"/>
      <c r="C268" s="98"/>
      <c r="D268" s="98"/>
      <c r="E268" s="98"/>
      <c r="F268" s="98"/>
      <c r="G268" s="98"/>
      <c r="H268" s="98"/>
      <c r="I268" s="74"/>
      <c r="J268" s="74"/>
    </row>
    <row r="269" spans="1:10" x14ac:dyDescent="0.25">
      <c r="A269" s="97"/>
      <c r="B269" s="97"/>
      <c r="C269" s="98"/>
      <c r="D269" s="98"/>
      <c r="E269" s="98"/>
      <c r="F269" s="98"/>
      <c r="G269" s="98"/>
      <c r="H269" s="98"/>
      <c r="I269" s="74"/>
      <c r="J269" s="74"/>
    </row>
    <row r="270" spans="1:10" x14ac:dyDescent="0.25">
      <c r="A270" s="97"/>
      <c r="B270" s="97"/>
      <c r="C270" s="98"/>
      <c r="D270" s="98"/>
      <c r="E270" s="98"/>
      <c r="F270" s="98"/>
      <c r="G270" s="98"/>
      <c r="H270" s="98"/>
      <c r="I270" s="74"/>
      <c r="J270" s="74"/>
    </row>
    <row r="271" spans="1:10" x14ac:dyDescent="0.25">
      <c r="A271" s="97"/>
      <c r="B271" s="97"/>
      <c r="C271" s="98"/>
      <c r="D271" s="98"/>
      <c r="E271" s="98"/>
      <c r="F271" s="98"/>
      <c r="G271" s="98"/>
      <c r="H271" s="98"/>
      <c r="I271" s="74"/>
      <c r="J271" s="74"/>
    </row>
    <row r="272" spans="1:10" x14ac:dyDescent="0.25">
      <c r="A272" s="97"/>
      <c r="B272" s="97"/>
      <c r="C272" s="98"/>
      <c r="D272" s="98"/>
      <c r="E272" s="98"/>
      <c r="F272" s="98"/>
      <c r="G272" s="98"/>
      <c r="H272" s="98"/>
      <c r="I272" s="74"/>
      <c r="J272" s="74"/>
    </row>
    <row r="273" spans="1:10" x14ac:dyDescent="0.25">
      <c r="A273" s="97"/>
      <c r="B273" s="97"/>
      <c r="C273" s="97"/>
      <c r="D273" s="97"/>
      <c r="E273" s="97"/>
      <c r="F273" s="97"/>
      <c r="G273" s="98"/>
      <c r="H273" s="98"/>
      <c r="I273" s="74"/>
      <c r="J273" s="74"/>
    </row>
    <row r="274" spans="1:10" x14ac:dyDescent="0.25">
      <c r="A274" s="97"/>
      <c r="B274" s="97"/>
      <c r="C274" s="97"/>
      <c r="D274" s="97"/>
      <c r="E274" s="97"/>
      <c r="F274" s="97"/>
      <c r="G274" s="98"/>
      <c r="H274" s="98"/>
      <c r="I274" s="74"/>
      <c r="J274" s="74"/>
    </row>
    <row r="275" spans="1:10" x14ac:dyDescent="0.25">
      <c r="A275" s="97"/>
      <c r="B275" s="97"/>
      <c r="C275" s="97"/>
      <c r="D275" s="97"/>
      <c r="E275" s="97"/>
      <c r="F275" s="97"/>
      <c r="G275" s="98"/>
      <c r="H275" s="98"/>
      <c r="I275" s="74"/>
      <c r="J275" s="74"/>
    </row>
    <row r="276" spans="1:10" x14ac:dyDescent="0.25">
      <c r="A276" s="97"/>
      <c r="B276" s="97"/>
      <c r="C276" s="97"/>
      <c r="D276" s="97"/>
      <c r="E276" s="97"/>
      <c r="F276" s="97"/>
      <c r="G276" s="98"/>
      <c r="H276" s="98"/>
      <c r="I276" s="74"/>
      <c r="J276" s="74"/>
    </row>
    <row r="277" spans="1:10" x14ac:dyDescent="0.25">
      <c r="A277" s="97"/>
      <c r="B277" s="97"/>
      <c r="C277" s="97"/>
      <c r="D277" s="97"/>
      <c r="E277" s="97"/>
      <c r="F277" s="97"/>
      <c r="G277" s="98"/>
      <c r="H277" s="98"/>
      <c r="I277" s="74"/>
      <c r="J277" s="74"/>
    </row>
    <row r="278" spans="1:10" x14ac:dyDescent="0.25">
      <c r="A278" s="97"/>
      <c r="B278" s="97"/>
      <c r="C278" s="97"/>
      <c r="D278" s="97"/>
      <c r="E278" s="97"/>
      <c r="F278" s="97"/>
      <c r="G278" s="98"/>
      <c r="H278" s="98"/>
      <c r="I278" s="74"/>
      <c r="J278" s="74"/>
    </row>
    <row r="279" spans="1:10" x14ac:dyDescent="0.25">
      <c r="A279" s="97"/>
      <c r="B279" s="97"/>
      <c r="C279" s="97"/>
      <c r="D279" s="97"/>
      <c r="E279" s="97"/>
      <c r="F279" s="97"/>
      <c r="G279" s="98"/>
      <c r="H279" s="98"/>
      <c r="I279" s="74"/>
      <c r="J279" s="74"/>
    </row>
    <row r="280" spans="1:10" x14ac:dyDescent="0.25">
      <c r="A280" s="97"/>
      <c r="B280" s="97"/>
      <c r="C280" s="97"/>
      <c r="D280" s="97"/>
      <c r="E280" s="97"/>
      <c r="F280" s="97"/>
      <c r="G280" s="98"/>
      <c r="H280" s="98"/>
      <c r="I280" s="74"/>
      <c r="J280" s="74"/>
    </row>
    <row r="281" spans="1:10" x14ac:dyDescent="0.25">
      <c r="A281" s="97"/>
      <c r="B281" s="97"/>
      <c r="C281" s="97"/>
      <c r="D281" s="97"/>
      <c r="E281" s="97"/>
      <c r="F281" s="97"/>
      <c r="G281" s="98"/>
      <c r="H281" s="98"/>
      <c r="I281" s="74"/>
      <c r="J281" s="74"/>
    </row>
    <row r="282" spans="1:10" x14ac:dyDescent="0.25">
      <c r="A282" s="97"/>
      <c r="B282" s="97"/>
      <c r="C282" s="97"/>
      <c r="D282" s="97"/>
      <c r="E282" s="97"/>
      <c r="F282" s="97"/>
      <c r="G282" s="98"/>
      <c r="H282" s="98"/>
      <c r="I282" s="74"/>
      <c r="J282" s="74"/>
    </row>
  </sheetData>
  <dataConsolidate>
    <dataRefs count="17">
      <dataRef ref="C7:F122" sheet="МО Алтайское"/>
      <dataRef ref="C7:F122" sheet="МО Большекударинское"/>
      <dataRef ref="C7:F122" sheet="МО Большелугское"/>
      <dataRef ref="C7:F122" sheet="МО г Кяхта"/>
      <dataRef ref="C7:F122" sheet="МО Зарянское"/>
      <dataRef ref="C7:F122" sheet="МО Кударинское"/>
      <dataRef ref="C7:F122" sheet="МО Малокударинское"/>
      <dataRef ref="C7:F122" sheet="МО Мурочинское"/>
      <dataRef ref="C7:F122" sheet="МО Наушкинское"/>
      <dataRef ref="C7:F122" sheet="МО Первомайское"/>
      <dataRef ref="C7:F122" sheet="МО Субуктуйское"/>
      <dataRef ref="C7:F122" sheet="МО Тамирское"/>
      <dataRef ref="C7:F122" sheet="МО Усть-Киранское"/>
      <dataRef ref="C7:F122" sheet="МО Усть-Кяхтинское"/>
      <dataRef ref="C7:F122" sheet="МО Хоронхойское"/>
      <dataRef ref="C7:F122" sheet="МО Чикойское"/>
      <dataRef ref="C7:F122" sheet="МО Шарагольское"/>
    </dataRefs>
  </dataConsolidate>
  <mergeCells count="31">
    <mergeCell ref="A116:A118"/>
    <mergeCell ref="A119:A121"/>
    <mergeCell ref="A122:A123"/>
    <mergeCell ref="A95:A96"/>
    <mergeCell ref="A97:A103"/>
    <mergeCell ref="A105:A107"/>
    <mergeCell ref="A108:A109"/>
    <mergeCell ref="A110:A112"/>
    <mergeCell ref="A113:A115"/>
    <mergeCell ref="A92:A94"/>
    <mergeCell ref="A11:A17"/>
    <mergeCell ref="A18:A19"/>
    <mergeCell ref="A20:A21"/>
    <mergeCell ref="A22:A23"/>
    <mergeCell ref="A24:A55"/>
    <mergeCell ref="A56:A57"/>
    <mergeCell ref="A58:A59"/>
    <mergeCell ref="A60:A82"/>
    <mergeCell ref="A83:A86"/>
    <mergeCell ref="A87:A89"/>
    <mergeCell ref="A90:A91"/>
    <mergeCell ref="A7:A10"/>
    <mergeCell ref="A1:I1"/>
    <mergeCell ref="A2:I2"/>
    <mergeCell ref="A3:I3"/>
    <mergeCell ref="A5:A6"/>
    <mergeCell ref="B5:B6"/>
    <mergeCell ref="C5:C6"/>
    <mergeCell ref="D5:D6"/>
    <mergeCell ref="E5:E6"/>
    <mergeCell ref="F5:F6"/>
  </mergeCells>
  <pageMargins left="0.25" right="0.25" top="0.75" bottom="0.75" header="0.3" footer="0.3"/>
  <pageSetup paperSize="9" scale="80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2"/>
  <sheetViews>
    <sheetView workbookViewId="0">
      <selection activeCell="J11" sqref="J11"/>
    </sheetView>
  </sheetViews>
  <sheetFormatPr defaultRowHeight="15" x14ac:dyDescent="0.25"/>
  <cols>
    <col min="1" max="1" width="3.28515625" customWidth="1"/>
    <col min="2" max="2" width="37" customWidth="1"/>
    <col min="3" max="3" width="10.28515625" customWidth="1"/>
    <col min="4" max="4" width="10.7109375" customWidth="1"/>
    <col min="5" max="5" width="13.140625" bestFit="1" customWidth="1"/>
    <col min="6" max="6" width="9.5703125" customWidth="1"/>
    <col min="7" max="7" width="10.140625" customWidth="1"/>
    <col min="8" max="9" width="11.42578125" bestFit="1" customWidth="1"/>
    <col min="257" max="257" width="3.28515625" customWidth="1"/>
    <col min="258" max="258" width="31.42578125" customWidth="1"/>
    <col min="259" max="259" width="10.28515625" customWidth="1"/>
    <col min="260" max="260" width="10.7109375" customWidth="1"/>
    <col min="261" max="261" width="13.140625" bestFit="1" customWidth="1"/>
    <col min="262" max="262" width="9.5703125" customWidth="1"/>
    <col min="263" max="263" width="10.140625" customWidth="1"/>
    <col min="264" max="265" width="11.42578125" bestFit="1" customWidth="1"/>
    <col min="513" max="513" width="3.28515625" customWidth="1"/>
    <col min="514" max="514" width="31.42578125" customWidth="1"/>
    <col min="515" max="515" width="10.28515625" customWidth="1"/>
    <col min="516" max="516" width="10.7109375" customWidth="1"/>
    <col min="517" max="517" width="13.140625" bestFit="1" customWidth="1"/>
    <col min="518" max="518" width="9.5703125" customWidth="1"/>
    <col min="519" max="519" width="10.140625" customWidth="1"/>
    <col min="520" max="521" width="11.42578125" bestFit="1" customWidth="1"/>
    <col min="769" max="769" width="3.28515625" customWidth="1"/>
    <col min="770" max="770" width="31.42578125" customWidth="1"/>
    <col min="771" max="771" width="10.28515625" customWidth="1"/>
    <col min="772" max="772" width="10.7109375" customWidth="1"/>
    <col min="773" max="773" width="13.140625" bestFit="1" customWidth="1"/>
    <col min="774" max="774" width="9.5703125" customWidth="1"/>
    <col min="775" max="775" width="10.140625" customWidth="1"/>
    <col min="776" max="777" width="11.42578125" bestFit="1" customWidth="1"/>
    <col min="1025" max="1025" width="3.28515625" customWidth="1"/>
    <col min="1026" max="1026" width="31.42578125" customWidth="1"/>
    <col min="1027" max="1027" width="10.28515625" customWidth="1"/>
    <col min="1028" max="1028" width="10.7109375" customWidth="1"/>
    <col min="1029" max="1029" width="13.140625" bestFit="1" customWidth="1"/>
    <col min="1030" max="1030" width="9.5703125" customWidth="1"/>
    <col min="1031" max="1031" width="10.140625" customWidth="1"/>
    <col min="1032" max="1033" width="11.42578125" bestFit="1" customWidth="1"/>
    <col min="1281" max="1281" width="3.28515625" customWidth="1"/>
    <col min="1282" max="1282" width="31.42578125" customWidth="1"/>
    <col min="1283" max="1283" width="10.28515625" customWidth="1"/>
    <col min="1284" max="1284" width="10.7109375" customWidth="1"/>
    <col min="1285" max="1285" width="13.140625" bestFit="1" customWidth="1"/>
    <col min="1286" max="1286" width="9.5703125" customWidth="1"/>
    <col min="1287" max="1287" width="10.140625" customWidth="1"/>
    <col min="1288" max="1289" width="11.42578125" bestFit="1" customWidth="1"/>
    <col min="1537" max="1537" width="3.28515625" customWidth="1"/>
    <col min="1538" max="1538" width="31.42578125" customWidth="1"/>
    <col min="1539" max="1539" width="10.28515625" customWidth="1"/>
    <col min="1540" max="1540" width="10.7109375" customWidth="1"/>
    <col min="1541" max="1541" width="13.140625" bestFit="1" customWidth="1"/>
    <col min="1542" max="1542" width="9.5703125" customWidth="1"/>
    <col min="1543" max="1543" width="10.140625" customWidth="1"/>
    <col min="1544" max="1545" width="11.42578125" bestFit="1" customWidth="1"/>
    <col min="1793" max="1793" width="3.28515625" customWidth="1"/>
    <col min="1794" max="1794" width="31.42578125" customWidth="1"/>
    <col min="1795" max="1795" width="10.28515625" customWidth="1"/>
    <col min="1796" max="1796" width="10.7109375" customWidth="1"/>
    <col min="1797" max="1797" width="13.140625" bestFit="1" customWidth="1"/>
    <col min="1798" max="1798" width="9.5703125" customWidth="1"/>
    <col min="1799" max="1799" width="10.140625" customWidth="1"/>
    <col min="1800" max="1801" width="11.42578125" bestFit="1" customWidth="1"/>
    <col min="2049" max="2049" width="3.28515625" customWidth="1"/>
    <col min="2050" max="2050" width="31.42578125" customWidth="1"/>
    <col min="2051" max="2051" width="10.28515625" customWidth="1"/>
    <col min="2052" max="2052" width="10.7109375" customWidth="1"/>
    <col min="2053" max="2053" width="13.140625" bestFit="1" customWidth="1"/>
    <col min="2054" max="2054" width="9.5703125" customWidth="1"/>
    <col min="2055" max="2055" width="10.140625" customWidth="1"/>
    <col min="2056" max="2057" width="11.42578125" bestFit="1" customWidth="1"/>
    <col min="2305" max="2305" width="3.28515625" customWidth="1"/>
    <col min="2306" max="2306" width="31.42578125" customWidth="1"/>
    <col min="2307" max="2307" width="10.28515625" customWidth="1"/>
    <col min="2308" max="2308" width="10.7109375" customWidth="1"/>
    <col min="2309" max="2309" width="13.140625" bestFit="1" customWidth="1"/>
    <col min="2310" max="2310" width="9.5703125" customWidth="1"/>
    <col min="2311" max="2311" width="10.140625" customWidth="1"/>
    <col min="2312" max="2313" width="11.42578125" bestFit="1" customWidth="1"/>
    <col min="2561" max="2561" width="3.28515625" customWidth="1"/>
    <col min="2562" max="2562" width="31.42578125" customWidth="1"/>
    <col min="2563" max="2563" width="10.28515625" customWidth="1"/>
    <col min="2564" max="2564" width="10.7109375" customWidth="1"/>
    <col min="2565" max="2565" width="13.140625" bestFit="1" customWidth="1"/>
    <col min="2566" max="2566" width="9.5703125" customWidth="1"/>
    <col min="2567" max="2567" width="10.140625" customWidth="1"/>
    <col min="2568" max="2569" width="11.42578125" bestFit="1" customWidth="1"/>
    <col min="2817" max="2817" width="3.28515625" customWidth="1"/>
    <col min="2818" max="2818" width="31.42578125" customWidth="1"/>
    <col min="2819" max="2819" width="10.28515625" customWidth="1"/>
    <col min="2820" max="2820" width="10.7109375" customWidth="1"/>
    <col min="2821" max="2821" width="13.140625" bestFit="1" customWidth="1"/>
    <col min="2822" max="2822" width="9.5703125" customWidth="1"/>
    <col min="2823" max="2823" width="10.140625" customWidth="1"/>
    <col min="2824" max="2825" width="11.42578125" bestFit="1" customWidth="1"/>
    <col min="3073" max="3073" width="3.28515625" customWidth="1"/>
    <col min="3074" max="3074" width="31.42578125" customWidth="1"/>
    <col min="3075" max="3075" width="10.28515625" customWidth="1"/>
    <col min="3076" max="3076" width="10.7109375" customWidth="1"/>
    <col min="3077" max="3077" width="13.140625" bestFit="1" customWidth="1"/>
    <col min="3078" max="3078" width="9.5703125" customWidth="1"/>
    <col min="3079" max="3079" width="10.140625" customWidth="1"/>
    <col min="3080" max="3081" width="11.42578125" bestFit="1" customWidth="1"/>
    <col min="3329" max="3329" width="3.28515625" customWidth="1"/>
    <col min="3330" max="3330" width="31.42578125" customWidth="1"/>
    <col min="3331" max="3331" width="10.28515625" customWidth="1"/>
    <col min="3332" max="3332" width="10.7109375" customWidth="1"/>
    <col min="3333" max="3333" width="13.140625" bestFit="1" customWidth="1"/>
    <col min="3334" max="3334" width="9.5703125" customWidth="1"/>
    <col min="3335" max="3335" width="10.140625" customWidth="1"/>
    <col min="3336" max="3337" width="11.42578125" bestFit="1" customWidth="1"/>
    <col min="3585" max="3585" width="3.28515625" customWidth="1"/>
    <col min="3586" max="3586" width="31.42578125" customWidth="1"/>
    <col min="3587" max="3587" width="10.28515625" customWidth="1"/>
    <col min="3588" max="3588" width="10.7109375" customWidth="1"/>
    <col min="3589" max="3589" width="13.140625" bestFit="1" customWidth="1"/>
    <col min="3590" max="3590" width="9.5703125" customWidth="1"/>
    <col min="3591" max="3591" width="10.140625" customWidth="1"/>
    <col min="3592" max="3593" width="11.42578125" bestFit="1" customWidth="1"/>
    <col min="3841" max="3841" width="3.28515625" customWidth="1"/>
    <col min="3842" max="3842" width="31.42578125" customWidth="1"/>
    <col min="3843" max="3843" width="10.28515625" customWidth="1"/>
    <col min="3844" max="3844" width="10.7109375" customWidth="1"/>
    <col min="3845" max="3845" width="13.140625" bestFit="1" customWidth="1"/>
    <col min="3846" max="3846" width="9.5703125" customWidth="1"/>
    <col min="3847" max="3847" width="10.140625" customWidth="1"/>
    <col min="3848" max="3849" width="11.42578125" bestFit="1" customWidth="1"/>
    <col min="4097" max="4097" width="3.28515625" customWidth="1"/>
    <col min="4098" max="4098" width="31.42578125" customWidth="1"/>
    <col min="4099" max="4099" width="10.28515625" customWidth="1"/>
    <col min="4100" max="4100" width="10.7109375" customWidth="1"/>
    <col min="4101" max="4101" width="13.140625" bestFit="1" customWidth="1"/>
    <col min="4102" max="4102" width="9.5703125" customWidth="1"/>
    <col min="4103" max="4103" width="10.140625" customWidth="1"/>
    <col min="4104" max="4105" width="11.42578125" bestFit="1" customWidth="1"/>
    <col min="4353" max="4353" width="3.28515625" customWidth="1"/>
    <col min="4354" max="4354" width="31.42578125" customWidth="1"/>
    <col min="4355" max="4355" width="10.28515625" customWidth="1"/>
    <col min="4356" max="4356" width="10.7109375" customWidth="1"/>
    <col min="4357" max="4357" width="13.140625" bestFit="1" customWidth="1"/>
    <col min="4358" max="4358" width="9.5703125" customWidth="1"/>
    <col min="4359" max="4359" width="10.140625" customWidth="1"/>
    <col min="4360" max="4361" width="11.42578125" bestFit="1" customWidth="1"/>
    <col min="4609" max="4609" width="3.28515625" customWidth="1"/>
    <col min="4610" max="4610" width="31.42578125" customWidth="1"/>
    <col min="4611" max="4611" width="10.28515625" customWidth="1"/>
    <col min="4612" max="4612" width="10.7109375" customWidth="1"/>
    <col min="4613" max="4613" width="13.140625" bestFit="1" customWidth="1"/>
    <col min="4614" max="4614" width="9.5703125" customWidth="1"/>
    <col min="4615" max="4615" width="10.140625" customWidth="1"/>
    <col min="4616" max="4617" width="11.42578125" bestFit="1" customWidth="1"/>
    <col min="4865" max="4865" width="3.28515625" customWidth="1"/>
    <col min="4866" max="4866" width="31.42578125" customWidth="1"/>
    <col min="4867" max="4867" width="10.28515625" customWidth="1"/>
    <col min="4868" max="4868" width="10.7109375" customWidth="1"/>
    <col min="4869" max="4869" width="13.140625" bestFit="1" customWidth="1"/>
    <col min="4870" max="4870" width="9.5703125" customWidth="1"/>
    <col min="4871" max="4871" width="10.140625" customWidth="1"/>
    <col min="4872" max="4873" width="11.42578125" bestFit="1" customWidth="1"/>
    <col min="5121" max="5121" width="3.28515625" customWidth="1"/>
    <col min="5122" max="5122" width="31.42578125" customWidth="1"/>
    <col min="5123" max="5123" width="10.28515625" customWidth="1"/>
    <col min="5124" max="5124" width="10.7109375" customWidth="1"/>
    <col min="5125" max="5125" width="13.140625" bestFit="1" customWidth="1"/>
    <col min="5126" max="5126" width="9.5703125" customWidth="1"/>
    <col min="5127" max="5127" width="10.140625" customWidth="1"/>
    <col min="5128" max="5129" width="11.42578125" bestFit="1" customWidth="1"/>
    <col min="5377" max="5377" width="3.28515625" customWidth="1"/>
    <col min="5378" max="5378" width="31.42578125" customWidth="1"/>
    <col min="5379" max="5379" width="10.28515625" customWidth="1"/>
    <col min="5380" max="5380" width="10.7109375" customWidth="1"/>
    <col min="5381" max="5381" width="13.140625" bestFit="1" customWidth="1"/>
    <col min="5382" max="5382" width="9.5703125" customWidth="1"/>
    <col min="5383" max="5383" width="10.140625" customWidth="1"/>
    <col min="5384" max="5385" width="11.42578125" bestFit="1" customWidth="1"/>
    <col min="5633" max="5633" width="3.28515625" customWidth="1"/>
    <col min="5634" max="5634" width="31.42578125" customWidth="1"/>
    <col min="5635" max="5635" width="10.28515625" customWidth="1"/>
    <col min="5636" max="5636" width="10.7109375" customWidth="1"/>
    <col min="5637" max="5637" width="13.140625" bestFit="1" customWidth="1"/>
    <col min="5638" max="5638" width="9.5703125" customWidth="1"/>
    <col min="5639" max="5639" width="10.140625" customWidth="1"/>
    <col min="5640" max="5641" width="11.42578125" bestFit="1" customWidth="1"/>
    <col min="5889" max="5889" width="3.28515625" customWidth="1"/>
    <col min="5890" max="5890" width="31.42578125" customWidth="1"/>
    <col min="5891" max="5891" width="10.28515625" customWidth="1"/>
    <col min="5892" max="5892" width="10.7109375" customWidth="1"/>
    <col min="5893" max="5893" width="13.140625" bestFit="1" customWidth="1"/>
    <col min="5894" max="5894" width="9.5703125" customWidth="1"/>
    <col min="5895" max="5895" width="10.140625" customWidth="1"/>
    <col min="5896" max="5897" width="11.42578125" bestFit="1" customWidth="1"/>
    <col min="6145" max="6145" width="3.28515625" customWidth="1"/>
    <col min="6146" max="6146" width="31.42578125" customWidth="1"/>
    <col min="6147" max="6147" width="10.28515625" customWidth="1"/>
    <col min="6148" max="6148" width="10.7109375" customWidth="1"/>
    <col min="6149" max="6149" width="13.140625" bestFit="1" customWidth="1"/>
    <col min="6150" max="6150" width="9.5703125" customWidth="1"/>
    <col min="6151" max="6151" width="10.140625" customWidth="1"/>
    <col min="6152" max="6153" width="11.42578125" bestFit="1" customWidth="1"/>
    <col min="6401" max="6401" width="3.28515625" customWidth="1"/>
    <col min="6402" max="6402" width="31.42578125" customWidth="1"/>
    <col min="6403" max="6403" width="10.28515625" customWidth="1"/>
    <col min="6404" max="6404" width="10.7109375" customWidth="1"/>
    <col min="6405" max="6405" width="13.140625" bestFit="1" customWidth="1"/>
    <col min="6406" max="6406" width="9.5703125" customWidth="1"/>
    <col min="6407" max="6407" width="10.140625" customWidth="1"/>
    <col min="6408" max="6409" width="11.42578125" bestFit="1" customWidth="1"/>
    <col min="6657" max="6657" width="3.28515625" customWidth="1"/>
    <col min="6658" max="6658" width="31.42578125" customWidth="1"/>
    <col min="6659" max="6659" width="10.28515625" customWidth="1"/>
    <col min="6660" max="6660" width="10.7109375" customWidth="1"/>
    <col min="6661" max="6661" width="13.140625" bestFit="1" customWidth="1"/>
    <col min="6662" max="6662" width="9.5703125" customWidth="1"/>
    <col min="6663" max="6663" width="10.140625" customWidth="1"/>
    <col min="6664" max="6665" width="11.42578125" bestFit="1" customWidth="1"/>
    <col min="6913" max="6913" width="3.28515625" customWidth="1"/>
    <col min="6914" max="6914" width="31.42578125" customWidth="1"/>
    <col min="6915" max="6915" width="10.28515625" customWidth="1"/>
    <col min="6916" max="6916" width="10.7109375" customWidth="1"/>
    <col min="6917" max="6917" width="13.140625" bestFit="1" customWidth="1"/>
    <col min="6918" max="6918" width="9.5703125" customWidth="1"/>
    <col min="6919" max="6919" width="10.140625" customWidth="1"/>
    <col min="6920" max="6921" width="11.42578125" bestFit="1" customWidth="1"/>
    <col min="7169" max="7169" width="3.28515625" customWidth="1"/>
    <col min="7170" max="7170" width="31.42578125" customWidth="1"/>
    <col min="7171" max="7171" width="10.28515625" customWidth="1"/>
    <col min="7172" max="7172" width="10.7109375" customWidth="1"/>
    <col min="7173" max="7173" width="13.140625" bestFit="1" customWidth="1"/>
    <col min="7174" max="7174" width="9.5703125" customWidth="1"/>
    <col min="7175" max="7175" width="10.140625" customWidth="1"/>
    <col min="7176" max="7177" width="11.42578125" bestFit="1" customWidth="1"/>
    <col min="7425" max="7425" width="3.28515625" customWidth="1"/>
    <col min="7426" max="7426" width="31.42578125" customWidth="1"/>
    <col min="7427" max="7427" width="10.28515625" customWidth="1"/>
    <col min="7428" max="7428" width="10.7109375" customWidth="1"/>
    <col min="7429" max="7429" width="13.140625" bestFit="1" customWidth="1"/>
    <col min="7430" max="7430" width="9.5703125" customWidth="1"/>
    <col min="7431" max="7431" width="10.140625" customWidth="1"/>
    <col min="7432" max="7433" width="11.42578125" bestFit="1" customWidth="1"/>
    <col min="7681" max="7681" width="3.28515625" customWidth="1"/>
    <col min="7682" max="7682" width="31.42578125" customWidth="1"/>
    <col min="7683" max="7683" width="10.28515625" customWidth="1"/>
    <col min="7684" max="7684" width="10.7109375" customWidth="1"/>
    <col min="7685" max="7685" width="13.140625" bestFit="1" customWidth="1"/>
    <col min="7686" max="7686" width="9.5703125" customWidth="1"/>
    <col min="7687" max="7687" width="10.140625" customWidth="1"/>
    <col min="7688" max="7689" width="11.42578125" bestFit="1" customWidth="1"/>
    <col min="7937" max="7937" width="3.28515625" customWidth="1"/>
    <col min="7938" max="7938" width="31.42578125" customWidth="1"/>
    <col min="7939" max="7939" width="10.28515625" customWidth="1"/>
    <col min="7940" max="7940" width="10.7109375" customWidth="1"/>
    <col min="7941" max="7941" width="13.140625" bestFit="1" customWidth="1"/>
    <col min="7942" max="7942" width="9.5703125" customWidth="1"/>
    <col min="7943" max="7943" width="10.140625" customWidth="1"/>
    <col min="7944" max="7945" width="11.42578125" bestFit="1" customWidth="1"/>
    <col min="8193" max="8193" width="3.28515625" customWidth="1"/>
    <col min="8194" max="8194" width="31.42578125" customWidth="1"/>
    <col min="8195" max="8195" width="10.28515625" customWidth="1"/>
    <col min="8196" max="8196" width="10.7109375" customWidth="1"/>
    <col min="8197" max="8197" width="13.140625" bestFit="1" customWidth="1"/>
    <col min="8198" max="8198" width="9.5703125" customWidth="1"/>
    <col min="8199" max="8199" width="10.140625" customWidth="1"/>
    <col min="8200" max="8201" width="11.42578125" bestFit="1" customWidth="1"/>
    <col min="8449" max="8449" width="3.28515625" customWidth="1"/>
    <col min="8450" max="8450" width="31.42578125" customWidth="1"/>
    <col min="8451" max="8451" width="10.28515625" customWidth="1"/>
    <col min="8452" max="8452" width="10.7109375" customWidth="1"/>
    <col min="8453" max="8453" width="13.140625" bestFit="1" customWidth="1"/>
    <col min="8454" max="8454" width="9.5703125" customWidth="1"/>
    <col min="8455" max="8455" width="10.140625" customWidth="1"/>
    <col min="8456" max="8457" width="11.42578125" bestFit="1" customWidth="1"/>
    <col min="8705" max="8705" width="3.28515625" customWidth="1"/>
    <col min="8706" max="8706" width="31.42578125" customWidth="1"/>
    <col min="8707" max="8707" width="10.28515625" customWidth="1"/>
    <col min="8708" max="8708" width="10.7109375" customWidth="1"/>
    <col min="8709" max="8709" width="13.140625" bestFit="1" customWidth="1"/>
    <col min="8710" max="8710" width="9.5703125" customWidth="1"/>
    <col min="8711" max="8711" width="10.140625" customWidth="1"/>
    <col min="8712" max="8713" width="11.42578125" bestFit="1" customWidth="1"/>
    <col min="8961" max="8961" width="3.28515625" customWidth="1"/>
    <col min="8962" max="8962" width="31.42578125" customWidth="1"/>
    <col min="8963" max="8963" width="10.28515625" customWidth="1"/>
    <col min="8964" max="8964" width="10.7109375" customWidth="1"/>
    <col min="8965" max="8965" width="13.140625" bestFit="1" customWidth="1"/>
    <col min="8966" max="8966" width="9.5703125" customWidth="1"/>
    <col min="8967" max="8967" width="10.140625" customWidth="1"/>
    <col min="8968" max="8969" width="11.42578125" bestFit="1" customWidth="1"/>
    <col min="9217" max="9217" width="3.28515625" customWidth="1"/>
    <col min="9218" max="9218" width="31.42578125" customWidth="1"/>
    <col min="9219" max="9219" width="10.28515625" customWidth="1"/>
    <col min="9220" max="9220" width="10.7109375" customWidth="1"/>
    <col min="9221" max="9221" width="13.140625" bestFit="1" customWidth="1"/>
    <col min="9222" max="9222" width="9.5703125" customWidth="1"/>
    <col min="9223" max="9223" width="10.140625" customWidth="1"/>
    <col min="9224" max="9225" width="11.42578125" bestFit="1" customWidth="1"/>
    <col min="9473" max="9473" width="3.28515625" customWidth="1"/>
    <col min="9474" max="9474" width="31.42578125" customWidth="1"/>
    <col min="9475" max="9475" width="10.28515625" customWidth="1"/>
    <col min="9476" max="9476" width="10.7109375" customWidth="1"/>
    <col min="9477" max="9477" width="13.140625" bestFit="1" customWidth="1"/>
    <col min="9478" max="9478" width="9.5703125" customWidth="1"/>
    <col min="9479" max="9479" width="10.140625" customWidth="1"/>
    <col min="9480" max="9481" width="11.42578125" bestFit="1" customWidth="1"/>
    <col min="9729" max="9729" width="3.28515625" customWidth="1"/>
    <col min="9730" max="9730" width="31.42578125" customWidth="1"/>
    <col min="9731" max="9731" width="10.28515625" customWidth="1"/>
    <col min="9732" max="9732" width="10.7109375" customWidth="1"/>
    <col min="9733" max="9733" width="13.140625" bestFit="1" customWidth="1"/>
    <col min="9734" max="9734" width="9.5703125" customWidth="1"/>
    <col min="9735" max="9735" width="10.140625" customWidth="1"/>
    <col min="9736" max="9737" width="11.42578125" bestFit="1" customWidth="1"/>
    <col min="9985" max="9985" width="3.28515625" customWidth="1"/>
    <col min="9986" max="9986" width="31.42578125" customWidth="1"/>
    <col min="9987" max="9987" width="10.28515625" customWidth="1"/>
    <col min="9988" max="9988" width="10.7109375" customWidth="1"/>
    <col min="9989" max="9989" width="13.140625" bestFit="1" customWidth="1"/>
    <col min="9990" max="9990" width="9.5703125" customWidth="1"/>
    <col min="9991" max="9991" width="10.140625" customWidth="1"/>
    <col min="9992" max="9993" width="11.42578125" bestFit="1" customWidth="1"/>
    <col min="10241" max="10241" width="3.28515625" customWidth="1"/>
    <col min="10242" max="10242" width="31.42578125" customWidth="1"/>
    <col min="10243" max="10243" width="10.28515625" customWidth="1"/>
    <col min="10244" max="10244" width="10.7109375" customWidth="1"/>
    <col min="10245" max="10245" width="13.140625" bestFit="1" customWidth="1"/>
    <col min="10246" max="10246" width="9.5703125" customWidth="1"/>
    <col min="10247" max="10247" width="10.140625" customWidth="1"/>
    <col min="10248" max="10249" width="11.42578125" bestFit="1" customWidth="1"/>
    <col min="10497" max="10497" width="3.28515625" customWidth="1"/>
    <col min="10498" max="10498" width="31.42578125" customWidth="1"/>
    <col min="10499" max="10499" width="10.28515625" customWidth="1"/>
    <col min="10500" max="10500" width="10.7109375" customWidth="1"/>
    <col min="10501" max="10501" width="13.140625" bestFit="1" customWidth="1"/>
    <col min="10502" max="10502" width="9.5703125" customWidth="1"/>
    <col min="10503" max="10503" width="10.140625" customWidth="1"/>
    <col min="10504" max="10505" width="11.42578125" bestFit="1" customWidth="1"/>
    <col min="10753" max="10753" width="3.28515625" customWidth="1"/>
    <col min="10754" max="10754" width="31.42578125" customWidth="1"/>
    <col min="10755" max="10755" width="10.28515625" customWidth="1"/>
    <col min="10756" max="10756" width="10.7109375" customWidth="1"/>
    <col min="10757" max="10757" width="13.140625" bestFit="1" customWidth="1"/>
    <col min="10758" max="10758" width="9.5703125" customWidth="1"/>
    <col min="10759" max="10759" width="10.140625" customWidth="1"/>
    <col min="10760" max="10761" width="11.42578125" bestFit="1" customWidth="1"/>
    <col min="11009" max="11009" width="3.28515625" customWidth="1"/>
    <col min="11010" max="11010" width="31.42578125" customWidth="1"/>
    <col min="11011" max="11011" width="10.28515625" customWidth="1"/>
    <col min="11012" max="11012" width="10.7109375" customWidth="1"/>
    <col min="11013" max="11013" width="13.140625" bestFit="1" customWidth="1"/>
    <col min="11014" max="11014" width="9.5703125" customWidth="1"/>
    <col min="11015" max="11015" width="10.140625" customWidth="1"/>
    <col min="11016" max="11017" width="11.42578125" bestFit="1" customWidth="1"/>
    <col min="11265" max="11265" width="3.28515625" customWidth="1"/>
    <col min="11266" max="11266" width="31.42578125" customWidth="1"/>
    <col min="11267" max="11267" width="10.28515625" customWidth="1"/>
    <col min="11268" max="11268" width="10.7109375" customWidth="1"/>
    <col min="11269" max="11269" width="13.140625" bestFit="1" customWidth="1"/>
    <col min="11270" max="11270" width="9.5703125" customWidth="1"/>
    <col min="11271" max="11271" width="10.140625" customWidth="1"/>
    <col min="11272" max="11273" width="11.42578125" bestFit="1" customWidth="1"/>
    <col min="11521" max="11521" width="3.28515625" customWidth="1"/>
    <col min="11522" max="11522" width="31.42578125" customWidth="1"/>
    <col min="11523" max="11523" width="10.28515625" customWidth="1"/>
    <col min="11524" max="11524" width="10.7109375" customWidth="1"/>
    <col min="11525" max="11525" width="13.140625" bestFit="1" customWidth="1"/>
    <col min="11526" max="11526" width="9.5703125" customWidth="1"/>
    <col min="11527" max="11527" width="10.140625" customWidth="1"/>
    <col min="11528" max="11529" width="11.42578125" bestFit="1" customWidth="1"/>
    <col min="11777" max="11777" width="3.28515625" customWidth="1"/>
    <col min="11778" max="11778" width="31.42578125" customWidth="1"/>
    <col min="11779" max="11779" width="10.28515625" customWidth="1"/>
    <col min="11780" max="11780" width="10.7109375" customWidth="1"/>
    <col min="11781" max="11781" width="13.140625" bestFit="1" customWidth="1"/>
    <col min="11782" max="11782" width="9.5703125" customWidth="1"/>
    <col min="11783" max="11783" width="10.140625" customWidth="1"/>
    <col min="11784" max="11785" width="11.42578125" bestFit="1" customWidth="1"/>
    <col min="12033" max="12033" width="3.28515625" customWidth="1"/>
    <col min="12034" max="12034" width="31.42578125" customWidth="1"/>
    <col min="12035" max="12035" width="10.28515625" customWidth="1"/>
    <col min="12036" max="12036" width="10.7109375" customWidth="1"/>
    <col min="12037" max="12037" width="13.140625" bestFit="1" customWidth="1"/>
    <col min="12038" max="12038" width="9.5703125" customWidth="1"/>
    <col min="12039" max="12039" width="10.140625" customWidth="1"/>
    <col min="12040" max="12041" width="11.42578125" bestFit="1" customWidth="1"/>
    <col min="12289" max="12289" width="3.28515625" customWidth="1"/>
    <col min="12290" max="12290" width="31.42578125" customWidth="1"/>
    <col min="12291" max="12291" width="10.28515625" customWidth="1"/>
    <col min="12292" max="12292" width="10.7109375" customWidth="1"/>
    <col min="12293" max="12293" width="13.140625" bestFit="1" customWidth="1"/>
    <col min="12294" max="12294" width="9.5703125" customWidth="1"/>
    <col min="12295" max="12295" width="10.140625" customWidth="1"/>
    <col min="12296" max="12297" width="11.42578125" bestFit="1" customWidth="1"/>
    <col min="12545" max="12545" width="3.28515625" customWidth="1"/>
    <col min="12546" max="12546" width="31.42578125" customWidth="1"/>
    <col min="12547" max="12547" width="10.28515625" customWidth="1"/>
    <col min="12548" max="12548" width="10.7109375" customWidth="1"/>
    <col min="12549" max="12549" width="13.140625" bestFit="1" customWidth="1"/>
    <col min="12550" max="12550" width="9.5703125" customWidth="1"/>
    <col min="12551" max="12551" width="10.140625" customWidth="1"/>
    <col min="12552" max="12553" width="11.42578125" bestFit="1" customWidth="1"/>
    <col min="12801" max="12801" width="3.28515625" customWidth="1"/>
    <col min="12802" max="12802" width="31.42578125" customWidth="1"/>
    <col min="12803" max="12803" width="10.28515625" customWidth="1"/>
    <col min="12804" max="12804" width="10.7109375" customWidth="1"/>
    <col min="12805" max="12805" width="13.140625" bestFit="1" customWidth="1"/>
    <col min="12806" max="12806" width="9.5703125" customWidth="1"/>
    <col min="12807" max="12807" width="10.140625" customWidth="1"/>
    <col min="12808" max="12809" width="11.42578125" bestFit="1" customWidth="1"/>
    <col min="13057" max="13057" width="3.28515625" customWidth="1"/>
    <col min="13058" max="13058" width="31.42578125" customWidth="1"/>
    <col min="13059" max="13059" width="10.28515625" customWidth="1"/>
    <col min="13060" max="13060" width="10.7109375" customWidth="1"/>
    <col min="13061" max="13061" width="13.140625" bestFit="1" customWidth="1"/>
    <col min="13062" max="13062" width="9.5703125" customWidth="1"/>
    <col min="13063" max="13063" width="10.140625" customWidth="1"/>
    <col min="13064" max="13065" width="11.42578125" bestFit="1" customWidth="1"/>
    <col min="13313" max="13313" width="3.28515625" customWidth="1"/>
    <col min="13314" max="13314" width="31.42578125" customWidth="1"/>
    <col min="13315" max="13315" width="10.28515625" customWidth="1"/>
    <col min="13316" max="13316" width="10.7109375" customWidth="1"/>
    <col min="13317" max="13317" width="13.140625" bestFit="1" customWidth="1"/>
    <col min="13318" max="13318" width="9.5703125" customWidth="1"/>
    <col min="13319" max="13319" width="10.140625" customWidth="1"/>
    <col min="13320" max="13321" width="11.42578125" bestFit="1" customWidth="1"/>
    <col min="13569" max="13569" width="3.28515625" customWidth="1"/>
    <col min="13570" max="13570" width="31.42578125" customWidth="1"/>
    <col min="13571" max="13571" width="10.28515625" customWidth="1"/>
    <col min="13572" max="13572" width="10.7109375" customWidth="1"/>
    <col min="13573" max="13573" width="13.140625" bestFit="1" customWidth="1"/>
    <col min="13574" max="13574" width="9.5703125" customWidth="1"/>
    <col min="13575" max="13575" width="10.140625" customWidth="1"/>
    <col min="13576" max="13577" width="11.42578125" bestFit="1" customWidth="1"/>
    <col min="13825" max="13825" width="3.28515625" customWidth="1"/>
    <col min="13826" max="13826" width="31.42578125" customWidth="1"/>
    <col min="13827" max="13827" width="10.28515625" customWidth="1"/>
    <col min="13828" max="13828" width="10.7109375" customWidth="1"/>
    <col min="13829" max="13829" width="13.140625" bestFit="1" customWidth="1"/>
    <col min="13830" max="13830" width="9.5703125" customWidth="1"/>
    <col min="13831" max="13831" width="10.140625" customWidth="1"/>
    <col min="13832" max="13833" width="11.42578125" bestFit="1" customWidth="1"/>
    <col min="14081" max="14081" width="3.28515625" customWidth="1"/>
    <col min="14082" max="14082" width="31.42578125" customWidth="1"/>
    <col min="14083" max="14083" width="10.28515625" customWidth="1"/>
    <col min="14084" max="14084" width="10.7109375" customWidth="1"/>
    <col min="14085" max="14085" width="13.140625" bestFit="1" customWidth="1"/>
    <col min="14086" max="14086" width="9.5703125" customWidth="1"/>
    <col min="14087" max="14087" width="10.140625" customWidth="1"/>
    <col min="14088" max="14089" width="11.42578125" bestFit="1" customWidth="1"/>
    <col min="14337" max="14337" width="3.28515625" customWidth="1"/>
    <col min="14338" max="14338" width="31.42578125" customWidth="1"/>
    <col min="14339" max="14339" width="10.28515625" customWidth="1"/>
    <col min="14340" max="14340" width="10.7109375" customWidth="1"/>
    <col min="14341" max="14341" width="13.140625" bestFit="1" customWidth="1"/>
    <col min="14342" max="14342" width="9.5703125" customWidth="1"/>
    <col min="14343" max="14343" width="10.140625" customWidth="1"/>
    <col min="14344" max="14345" width="11.42578125" bestFit="1" customWidth="1"/>
    <col min="14593" max="14593" width="3.28515625" customWidth="1"/>
    <col min="14594" max="14594" width="31.42578125" customWidth="1"/>
    <col min="14595" max="14595" width="10.28515625" customWidth="1"/>
    <col min="14596" max="14596" width="10.7109375" customWidth="1"/>
    <col min="14597" max="14597" width="13.140625" bestFit="1" customWidth="1"/>
    <col min="14598" max="14598" width="9.5703125" customWidth="1"/>
    <col min="14599" max="14599" width="10.140625" customWidth="1"/>
    <col min="14600" max="14601" width="11.42578125" bestFit="1" customWidth="1"/>
    <col min="14849" max="14849" width="3.28515625" customWidth="1"/>
    <col min="14850" max="14850" width="31.42578125" customWidth="1"/>
    <col min="14851" max="14851" width="10.28515625" customWidth="1"/>
    <col min="14852" max="14852" width="10.7109375" customWidth="1"/>
    <col min="14853" max="14853" width="13.140625" bestFit="1" customWidth="1"/>
    <col min="14854" max="14854" width="9.5703125" customWidth="1"/>
    <col min="14855" max="14855" width="10.140625" customWidth="1"/>
    <col min="14856" max="14857" width="11.42578125" bestFit="1" customWidth="1"/>
    <col min="15105" max="15105" width="3.28515625" customWidth="1"/>
    <col min="15106" max="15106" width="31.42578125" customWidth="1"/>
    <col min="15107" max="15107" width="10.28515625" customWidth="1"/>
    <col min="15108" max="15108" width="10.7109375" customWidth="1"/>
    <col min="15109" max="15109" width="13.140625" bestFit="1" customWidth="1"/>
    <col min="15110" max="15110" width="9.5703125" customWidth="1"/>
    <col min="15111" max="15111" width="10.140625" customWidth="1"/>
    <col min="15112" max="15113" width="11.42578125" bestFit="1" customWidth="1"/>
    <col min="15361" max="15361" width="3.28515625" customWidth="1"/>
    <col min="15362" max="15362" width="31.42578125" customWidth="1"/>
    <col min="15363" max="15363" width="10.28515625" customWidth="1"/>
    <col min="15364" max="15364" width="10.7109375" customWidth="1"/>
    <col min="15365" max="15365" width="13.140625" bestFit="1" customWidth="1"/>
    <col min="15366" max="15366" width="9.5703125" customWidth="1"/>
    <col min="15367" max="15367" width="10.140625" customWidth="1"/>
    <col min="15368" max="15369" width="11.42578125" bestFit="1" customWidth="1"/>
    <col min="15617" max="15617" width="3.28515625" customWidth="1"/>
    <col min="15618" max="15618" width="31.42578125" customWidth="1"/>
    <col min="15619" max="15619" width="10.28515625" customWidth="1"/>
    <col min="15620" max="15620" width="10.7109375" customWidth="1"/>
    <col min="15621" max="15621" width="13.140625" bestFit="1" customWidth="1"/>
    <col min="15622" max="15622" width="9.5703125" customWidth="1"/>
    <col min="15623" max="15623" width="10.140625" customWidth="1"/>
    <col min="15624" max="15625" width="11.42578125" bestFit="1" customWidth="1"/>
    <col min="15873" max="15873" width="3.28515625" customWidth="1"/>
    <col min="15874" max="15874" width="31.42578125" customWidth="1"/>
    <col min="15875" max="15875" width="10.28515625" customWidth="1"/>
    <col min="15876" max="15876" width="10.7109375" customWidth="1"/>
    <col min="15877" max="15877" width="13.140625" bestFit="1" customWidth="1"/>
    <col min="15878" max="15878" width="9.5703125" customWidth="1"/>
    <col min="15879" max="15879" width="10.140625" customWidth="1"/>
    <col min="15880" max="15881" width="11.42578125" bestFit="1" customWidth="1"/>
    <col min="16129" max="16129" width="3.28515625" customWidth="1"/>
    <col min="16130" max="16130" width="31.42578125" customWidth="1"/>
    <col min="16131" max="16131" width="10.28515625" customWidth="1"/>
    <col min="16132" max="16132" width="10.7109375" customWidth="1"/>
    <col min="16133" max="16133" width="13.140625" bestFit="1" customWidth="1"/>
    <col min="16134" max="16134" width="9.5703125" customWidth="1"/>
    <col min="16135" max="16135" width="10.140625" customWidth="1"/>
    <col min="16136" max="16137" width="11.42578125" bestFit="1" customWidth="1"/>
  </cols>
  <sheetData>
    <row r="1" spans="1:12" x14ac:dyDescent="0.25">
      <c r="A1" s="188"/>
      <c r="B1" s="189"/>
      <c r="C1" s="189"/>
      <c r="D1" s="189"/>
      <c r="E1" s="189"/>
      <c r="F1" s="189"/>
      <c r="G1" s="189"/>
      <c r="H1" s="189"/>
      <c r="I1" s="189"/>
    </row>
    <row r="2" spans="1:12" x14ac:dyDescent="0.25">
      <c r="A2" s="190" t="s">
        <v>0</v>
      </c>
      <c r="B2" s="190"/>
      <c r="C2" s="190"/>
      <c r="D2" s="190"/>
      <c r="E2" s="190"/>
      <c r="F2" s="190"/>
      <c r="G2" s="190"/>
      <c r="H2" s="190"/>
      <c r="I2" s="190"/>
    </row>
    <row r="3" spans="1:12" x14ac:dyDescent="0.25">
      <c r="A3" s="190" t="s">
        <v>132</v>
      </c>
      <c r="B3" s="191"/>
      <c r="C3" s="191"/>
      <c r="D3" s="191"/>
      <c r="E3" s="191"/>
      <c r="F3" s="191"/>
      <c r="G3" s="191"/>
      <c r="H3" s="191"/>
      <c r="I3" s="191"/>
    </row>
    <row r="5" spans="1:12" ht="30" x14ac:dyDescent="0.25">
      <c r="A5" s="192" t="s">
        <v>1</v>
      </c>
      <c r="B5" s="194" t="s">
        <v>2</v>
      </c>
      <c r="C5" s="193" t="s">
        <v>3</v>
      </c>
      <c r="D5" s="193" t="s">
        <v>4</v>
      </c>
      <c r="E5" s="193" t="s">
        <v>120</v>
      </c>
      <c r="F5" s="193" t="s">
        <v>121</v>
      </c>
      <c r="G5" s="1" t="s">
        <v>5</v>
      </c>
      <c r="H5" s="1" t="s">
        <v>5</v>
      </c>
      <c r="I5" s="2" t="s">
        <v>5</v>
      </c>
    </row>
    <row r="6" spans="1:12" ht="35.25" thickBot="1" x14ac:dyDescent="0.3">
      <c r="A6" s="193"/>
      <c r="B6" s="195"/>
      <c r="C6" s="196"/>
      <c r="D6" s="196"/>
      <c r="E6" s="196"/>
      <c r="F6" s="196"/>
      <c r="G6" s="3" t="s">
        <v>133</v>
      </c>
      <c r="H6" s="3" t="s">
        <v>134</v>
      </c>
      <c r="I6" s="4" t="s">
        <v>135</v>
      </c>
    </row>
    <row r="7" spans="1:12" x14ac:dyDescent="0.25">
      <c r="A7" s="185">
        <v>1</v>
      </c>
      <c r="B7" s="5" t="s">
        <v>6</v>
      </c>
      <c r="C7" s="6">
        <v>3965</v>
      </c>
      <c r="D7" s="8">
        <v>2966</v>
      </c>
      <c r="E7" s="38">
        <v>2974</v>
      </c>
      <c r="F7" s="8">
        <v>2929</v>
      </c>
      <c r="G7" s="9">
        <f>F7/E7*100</f>
        <v>98.486886348352385</v>
      </c>
      <c r="H7" s="10">
        <f>F7/D7*100</f>
        <v>98.752528658125428</v>
      </c>
      <c r="I7" s="11">
        <f>F7/C7*100</f>
        <v>73.871374527112238</v>
      </c>
      <c r="J7" t="s">
        <v>123</v>
      </c>
      <c r="L7">
        <v>2966</v>
      </c>
    </row>
    <row r="8" spans="1:12" x14ac:dyDescent="0.25">
      <c r="A8" s="186"/>
      <c r="B8" s="12" t="s">
        <v>7</v>
      </c>
      <c r="C8" s="13">
        <v>3</v>
      </c>
      <c r="D8" s="84">
        <v>4</v>
      </c>
      <c r="E8" s="13">
        <v>4</v>
      </c>
      <c r="F8" s="13">
        <v>13</v>
      </c>
      <c r="G8" s="15">
        <f>F8/E8*100</f>
        <v>325</v>
      </c>
      <c r="H8" s="16">
        <f t="shared" ref="H8:H78" si="0">F8/D8*100</f>
        <v>325</v>
      </c>
      <c r="I8" s="17">
        <f t="shared" ref="I8:I78" si="1">F8/C8*100</f>
        <v>433.33333333333331</v>
      </c>
    </row>
    <row r="9" spans="1:12" x14ac:dyDescent="0.25">
      <c r="A9" s="186"/>
      <c r="B9" s="18" t="s">
        <v>8</v>
      </c>
      <c r="C9" s="19">
        <v>0</v>
      </c>
      <c r="D9" s="151">
        <v>1</v>
      </c>
      <c r="E9" s="19">
        <v>0</v>
      </c>
      <c r="F9" s="19">
        <v>0</v>
      </c>
      <c r="G9" s="15" t="e">
        <f>F9/E9*100</f>
        <v>#DIV/0!</v>
      </c>
      <c r="H9" s="16">
        <f>F9/D9*100</f>
        <v>0</v>
      </c>
      <c r="I9" s="17" t="e">
        <f>F9/C9*100</f>
        <v>#DIV/0!</v>
      </c>
    </row>
    <row r="10" spans="1:12" ht="15.75" thickBot="1" x14ac:dyDescent="0.3">
      <c r="A10" s="187"/>
      <c r="B10" s="20" t="s">
        <v>9</v>
      </c>
      <c r="C10" s="21">
        <v>13</v>
      </c>
      <c r="D10" s="87">
        <v>-58</v>
      </c>
      <c r="E10" s="21">
        <v>-12</v>
      </c>
      <c r="F10" s="21">
        <v>-50</v>
      </c>
      <c r="G10" s="23">
        <f t="shared" ref="G10:G79" si="2">F10/E10*100</f>
        <v>416.66666666666669</v>
      </c>
      <c r="H10" s="24">
        <f t="shared" si="0"/>
        <v>86.206896551724128</v>
      </c>
      <c r="I10" s="25">
        <f t="shared" si="1"/>
        <v>-384.61538461538464</v>
      </c>
    </row>
    <row r="11" spans="1:12" x14ac:dyDescent="0.25">
      <c r="A11" s="185">
        <v>2</v>
      </c>
      <c r="B11" s="26" t="s">
        <v>10</v>
      </c>
      <c r="C11" s="6">
        <v>2300</v>
      </c>
      <c r="D11" s="152">
        <v>1789</v>
      </c>
      <c r="E11" s="6">
        <v>1765</v>
      </c>
      <c r="F11" s="6">
        <v>1752</v>
      </c>
      <c r="G11" s="9">
        <f t="shared" si="2"/>
        <v>99.263456090651559</v>
      </c>
      <c r="H11" s="10">
        <f t="shared" si="0"/>
        <v>97.931805477920634</v>
      </c>
      <c r="I11" s="11">
        <f t="shared" si="1"/>
        <v>76.173913043478265</v>
      </c>
    </row>
    <row r="12" spans="1:12" x14ac:dyDescent="0.25">
      <c r="A12" s="186"/>
      <c r="B12" s="12" t="s">
        <v>11</v>
      </c>
      <c r="C12" s="13">
        <v>1778</v>
      </c>
      <c r="D12" s="14">
        <v>1606</v>
      </c>
      <c r="E12" s="13">
        <v>1606</v>
      </c>
      <c r="F12" s="13">
        <v>1606</v>
      </c>
      <c r="G12" s="15">
        <f t="shared" si="2"/>
        <v>100</v>
      </c>
      <c r="H12" s="16">
        <f t="shared" si="0"/>
        <v>100</v>
      </c>
      <c r="I12" s="17">
        <f t="shared" si="1"/>
        <v>90.326209223847016</v>
      </c>
    </row>
    <row r="13" spans="1:12" x14ac:dyDescent="0.25">
      <c r="A13" s="186"/>
      <c r="B13" s="12" t="s">
        <v>12</v>
      </c>
      <c r="C13" s="13">
        <v>277</v>
      </c>
      <c r="D13" s="14">
        <v>151</v>
      </c>
      <c r="E13" s="13">
        <v>151</v>
      </c>
      <c r="F13" s="13">
        <v>151</v>
      </c>
      <c r="G13" s="15">
        <f t="shared" si="2"/>
        <v>100</v>
      </c>
      <c r="H13" s="16">
        <f t="shared" si="0"/>
        <v>100</v>
      </c>
      <c r="I13" s="17">
        <f t="shared" si="1"/>
        <v>54.512635379061372</v>
      </c>
    </row>
    <row r="14" spans="1:12" x14ac:dyDescent="0.25">
      <c r="A14" s="186"/>
      <c r="B14" s="12" t="s">
        <v>13</v>
      </c>
      <c r="C14" s="13">
        <v>15</v>
      </c>
      <c r="D14" s="14">
        <v>7</v>
      </c>
      <c r="E14" s="13">
        <v>7</v>
      </c>
      <c r="F14" s="13">
        <v>8</v>
      </c>
      <c r="G14" s="15">
        <f t="shared" si="2"/>
        <v>114.28571428571428</v>
      </c>
      <c r="H14" s="16">
        <f t="shared" si="0"/>
        <v>114.28571428571428</v>
      </c>
      <c r="I14" s="17">
        <f t="shared" si="1"/>
        <v>53.333333333333336</v>
      </c>
    </row>
    <row r="15" spans="1:12" x14ac:dyDescent="0.25">
      <c r="A15" s="186"/>
      <c r="B15" s="27" t="s">
        <v>14</v>
      </c>
      <c r="C15" s="28">
        <v>1793</v>
      </c>
      <c r="D15" s="28">
        <f>D12+D14</f>
        <v>1613</v>
      </c>
      <c r="E15" s="28">
        <f>E12+E14</f>
        <v>1613</v>
      </c>
      <c r="F15" s="28">
        <f>F12+F14</f>
        <v>1614</v>
      </c>
      <c r="G15" s="15">
        <f t="shared" si="2"/>
        <v>100.06199628022318</v>
      </c>
      <c r="H15" s="16">
        <f t="shared" si="0"/>
        <v>100.06199628022318</v>
      </c>
      <c r="I15" s="17">
        <f t="shared" si="1"/>
        <v>90.016731734523148</v>
      </c>
    </row>
    <row r="16" spans="1:12" x14ac:dyDescent="0.25">
      <c r="A16" s="186"/>
      <c r="B16" s="29" t="s">
        <v>15</v>
      </c>
      <c r="C16" s="30">
        <f>C14/C15</f>
        <v>8.3658672615727833E-3</v>
      </c>
      <c r="D16" s="30">
        <f>D14/D15</f>
        <v>4.3397396156230625E-3</v>
      </c>
      <c r="E16" s="30">
        <f>E14/E15</f>
        <v>4.3397396156230625E-3</v>
      </c>
      <c r="F16" s="31">
        <f>F14/F15</f>
        <v>4.9566294919454771E-3</v>
      </c>
      <c r="G16" s="15">
        <f t="shared" si="2"/>
        <v>114.2149052929722</v>
      </c>
      <c r="H16" s="16">
        <f t="shared" si="0"/>
        <v>114.2149052929722</v>
      </c>
      <c r="I16" s="17">
        <f t="shared" si="1"/>
        <v>59.248244527054936</v>
      </c>
    </row>
    <row r="17" spans="1:9" ht="15.75" thickBot="1" x14ac:dyDescent="0.3">
      <c r="A17" s="187"/>
      <c r="B17" s="32" t="s">
        <v>16</v>
      </c>
      <c r="C17" s="33">
        <f>C13/C15</f>
        <v>0.15448968209704406</v>
      </c>
      <c r="D17" s="33">
        <f>D13/D15</f>
        <v>9.3614383137011772E-2</v>
      </c>
      <c r="E17" s="33">
        <f>E13/E15</f>
        <v>9.3614383137011772E-2</v>
      </c>
      <c r="F17" s="34">
        <f>F13/F15</f>
        <v>9.355638166047088E-2</v>
      </c>
      <c r="G17" s="23">
        <f t="shared" si="2"/>
        <v>99.938042131350684</v>
      </c>
      <c r="H17" s="24">
        <f t="shared" si="0"/>
        <v>99.938042131350684</v>
      </c>
      <c r="I17" s="25">
        <f t="shared" si="1"/>
        <v>60.558336576615268</v>
      </c>
    </row>
    <row r="18" spans="1:9" x14ac:dyDescent="0.25">
      <c r="A18" s="185">
        <v>3</v>
      </c>
      <c r="B18" s="26" t="s">
        <v>17</v>
      </c>
      <c r="C18" s="6">
        <v>293774.40000000002</v>
      </c>
      <c r="D18" s="102">
        <v>346796.26164079824</v>
      </c>
      <c r="E18" s="6">
        <v>346706</v>
      </c>
      <c r="F18" s="35">
        <v>346705.98</v>
      </c>
      <c r="G18" s="9">
        <f t="shared" si="2"/>
        <v>99.999994231423742</v>
      </c>
      <c r="H18" s="10">
        <f t="shared" si="0"/>
        <v>99.973966950978337</v>
      </c>
      <c r="I18" s="11">
        <f t="shared" si="1"/>
        <v>118.01776465205953</v>
      </c>
    </row>
    <row r="19" spans="1:9" ht="26.25" thickBot="1" x14ac:dyDescent="0.3">
      <c r="A19" s="187"/>
      <c r="B19" s="36" t="s">
        <v>18</v>
      </c>
      <c r="C19" s="37">
        <f>C18/C12/12*1000</f>
        <v>13768.953880764904</v>
      </c>
      <c r="D19" s="37">
        <f t="shared" ref="D19:F19" si="3">D18/D12/12*1000</f>
        <v>17994.824701162215</v>
      </c>
      <c r="E19" s="37">
        <f t="shared" si="3"/>
        <v>17990.141137401413</v>
      </c>
      <c r="F19" s="37">
        <f t="shared" si="3"/>
        <v>17990.140099626398</v>
      </c>
      <c r="G19" s="23">
        <f t="shared" si="2"/>
        <v>99.999994231423713</v>
      </c>
      <c r="H19" s="24">
        <f t="shared" si="0"/>
        <v>99.973966950978337</v>
      </c>
      <c r="I19" s="25">
        <f t="shared" si="1"/>
        <v>130.65727618391148</v>
      </c>
    </row>
    <row r="20" spans="1:9" x14ac:dyDescent="0.25">
      <c r="A20" s="185">
        <v>4</v>
      </c>
      <c r="B20" s="5" t="s">
        <v>19</v>
      </c>
      <c r="C20" s="6">
        <v>180581</v>
      </c>
      <c r="D20" s="103">
        <v>489603</v>
      </c>
      <c r="E20" s="38">
        <v>549615.5</v>
      </c>
      <c r="F20" s="38">
        <v>488396.2</v>
      </c>
      <c r="G20" s="9">
        <f t="shared" si="2"/>
        <v>88.861431309706518</v>
      </c>
      <c r="H20" s="10">
        <f t="shared" si="0"/>
        <v>99.753514582222749</v>
      </c>
      <c r="I20" s="11">
        <f t="shared" si="1"/>
        <v>270.45824311527792</v>
      </c>
    </row>
    <row r="21" spans="1:9" ht="15.75" thickBot="1" x14ac:dyDescent="0.3">
      <c r="A21" s="187"/>
      <c r="B21" s="39" t="s">
        <v>20</v>
      </c>
      <c r="C21" s="40">
        <f>C20/C7/12*1000</f>
        <v>3795.3131567885666</v>
      </c>
      <c r="D21" s="40">
        <f t="shared" ref="D21:F21" si="4">D20/D7/12*1000</f>
        <v>13755.98449089683</v>
      </c>
      <c r="E21" s="40">
        <f t="shared" si="4"/>
        <v>15400.568818650527</v>
      </c>
      <c r="F21" s="40">
        <f t="shared" si="4"/>
        <v>13895.419369523159</v>
      </c>
      <c r="G21" s="23">
        <f t="shared" si="2"/>
        <v>90.226663269056729</v>
      </c>
      <c r="H21" s="24">
        <f t="shared" si="0"/>
        <v>101.01363067629656</v>
      </c>
      <c r="I21" s="41">
        <f t="shared" si="1"/>
        <v>366.12049639879717</v>
      </c>
    </row>
    <row r="22" spans="1:9" ht="26.25" x14ac:dyDescent="0.25">
      <c r="A22" s="185">
        <v>5</v>
      </c>
      <c r="B22" s="42" t="s">
        <v>21</v>
      </c>
      <c r="C22" s="6">
        <v>546</v>
      </c>
      <c r="D22" s="103">
        <v>151</v>
      </c>
      <c r="E22" s="103">
        <v>151</v>
      </c>
      <c r="F22" s="103">
        <v>151</v>
      </c>
      <c r="G22" s="9">
        <f t="shared" si="2"/>
        <v>100</v>
      </c>
      <c r="H22" s="10">
        <f t="shared" si="0"/>
        <v>100</v>
      </c>
      <c r="I22" s="43">
        <f t="shared" si="1"/>
        <v>27.655677655677657</v>
      </c>
    </row>
    <row r="23" spans="1:9" ht="27" thickBot="1" x14ac:dyDescent="0.3">
      <c r="A23" s="187"/>
      <c r="B23" s="44" t="s">
        <v>22</v>
      </c>
      <c r="C23" s="37">
        <f>C22/C7*100</f>
        <v>13.77049180327869</v>
      </c>
      <c r="D23" s="37">
        <f>D22/D7*100</f>
        <v>5.0910316925151715</v>
      </c>
      <c r="E23" s="37">
        <f>E22/E7*100</f>
        <v>5.0773369199731002</v>
      </c>
      <c r="F23" s="45">
        <f>F22/F7*100</f>
        <v>5.1553431205189488</v>
      </c>
      <c r="G23" s="23">
        <f t="shared" si="2"/>
        <v>101.536360532605</v>
      </c>
      <c r="H23" s="24">
        <f t="shared" si="0"/>
        <v>101.26322977125299</v>
      </c>
      <c r="I23" s="41">
        <f t="shared" si="1"/>
        <v>37.43761075614951</v>
      </c>
    </row>
    <row r="24" spans="1:9" ht="26.25" x14ac:dyDescent="0.25">
      <c r="A24" s="200">
        <v>6</v>
      </c>
      <c r="B24" s="101" t="s">
        <v>23</v>
      </c>
      <c r="C24" s="38"/>
      <c r="D24" s="7"/>
      <c r="E24" s="7"/>
      <c r="F24" s="38"/>
      <c r="G24" s="9"/>
      <c r="H24" s="10"/>
      <c r="I24" s="43"/>
    </row>
    <row r="25" spans="1:9" x14ac:dyDescent="0.25">
      <c r="A25" s="201"/>
      <c r="B25" s="48" t="s">
        <v>24</v>
      </c>
      <c r="C25" s="13"/>
      <c r="D25" s="72">
        <v>455.5</v>
      </c>
      <c r="E25" s="84">
        <v>700</v>
      </c>
      <c r="F25" s="167">
        <v>817.65</v>
      </c>
      <c r="G25" s="15">
        <f t="shared" si="2"/>
        <v>116.80714285714286</v>
      </c>
      <c r="H25" s="16">
        <f t="shared" si="0"/>
        <v>179.50603732162458</v>
      </c>
      <c r="I25" s="50" t="e">
        <f t="shared" si="1"/>
        <v>#DIV/0!</v>
      </c>
    </row>
    <row r="26" spans="1:9" x14ac:dyDescent="0.25">
      <c r="A26" s="201"/>
      <c r="B26" s="12" t="s">
        <v>25</v>
      </c>
      <c r="C26" s="13"/>
      <c r="D26" s="14"/>
      <c r="E26" s="14"/>
      <c r="F26" s="49"/>
      <c r="G26" s="15" t="e">
        <f t="shared" si="2"/>
        <v>#DIV/0!</v>
      </c>
      <c r="H26" s="16" t="e">
        <f t="shared" si="0"/>
        <v>#DIV/0!</v>
      </c>
      <c r="I26" s="50" t="e">
        <f t="shared" si="1"/>
        <v>#DIV/0!</v>
      </c>
    </row>
    <row r="27" spans="1:9" x14ac:dyDescent="0.25">
      <c r="A27" s="201"/>
      <c r="B27" s="12" t="s">
        <v>26</v>
      </c>
      <c r="C27" s="13"/>
      <c r="D27" s="14"/>
      <c r="E27" s="14"/>
      <c r="F27" s="13"/>
      <c r="G27" s="15" t="e">
        <f>F27/E27*100</f>
        <v>#DIV/0!</v>
      </c>
      <c r="H27" s="16" t="e">
        <f>F27/D27*100</f>
        <v>#DIV/0!</v>
      </c>
      <c r="I27" s="50" t="e">
        <f>F27/C27*100</f>
        <v>#DIV/0!</v>
      </c>
    </row>
    <row r="28" spans="1:9" x14ac:dyDescent="0.25">
      <c r="A28" s="201"/>
      <c r="B28" s="12" t="s">
        <v>27</v>
      </c>
      <c r="C28" s="13"/>
      <c r="D28" s="14"/>
      <c r="E28" s="14"/>
      <c r="F28" s="13"/>
      <c r="G28" s="15" t="e">
        <f t="shared" si="2"/>
        <v>#DIV/0!</v>
      </c>
      <c r="H28" s="16" t="e">
        <f t="shared" si="0"/>
        <v>#DIV/0!</v>
      </c>
      <c r="I28" s="50" t="e">
        <f t="shared" si="1"/>
        <v>#DIV/0!</v>
      </c>
    </row>
    <row r="29" spans="1:9" x14ac:dyDescent="0.25">
      <c r="A29" s="201"/>
      <c r="B29" s="12" t="s">
        <v>28</v>
      </c>
      <c r="C29" s="13"/>
      <c r="D29" s="14"/>
      <c r="E29" s="14"/>
      <c r="F29" s="49"/>
      <c r="G29" s="15" t="e">
        <f t="shared" si="2"/>
        <v>#DIV/0!</v>
      </c>
      <c r="H29" s="16" t="e">
        <f t="shared" si="0"/>
        <v>#DIV/0!</v>
      </c>
      <c r="I29" s="50" t="e">
        <f t="shared" si="1"/>
        <v>#DIV/0!</v>
      </c>
    </row>
    <row r="30" spans="1:9" x14ac:dyDescent="0.25">
      <c r="A30" s="201"/>
      <c r="B30" s="12" t="s">
        <v>29</v>
      </c>
      <c r="C30" s="13"/>
      <c r="D30" s="14"/>
      <c r="E30" s="14"/>
      <c r="F30" s="51"/>
      <c r="G30" s="15" t="e">
        <f t="shared" si="2"/>
        <v>#DIV/0!</v>
      </c>
      <c r="H30" s="16" t="e">
        <f t="shared" si="0"/>
        <v>#DIV/0!</v>
      </c>
      <c r="I30" s="50" t="e">
        <f t="shared" si="1"/>
        <v>#DIV/0!</v>
      </c>
    </row>
    <row r="31" spans="1:9" x14ac:dyDescent="0.25">
      <c r="A31" s="201"/>
      <c r="B31" s="52" t="s">
        <v>30</v>
      </c>
      <c r="C31" s="13"/>
      <c r="D31" s="14"/>
      <c r="E31" s="14"/>
      <c r="F31" s="13"/>
      <c r="G31" s="15" t="e">
        <f t="shared" si="2"/>
        <v>#DIV/0!</v>
      </c>
      <c r="H31" s="16" t="e">
        <f t="shared" si="0"/>
        <v>#DIV/0!</v>
      </c>
      <c r="I31" s="50" t="e">
        <f t="shared" si="1"/>
        <v>#DIV/0!</v>
      </c>
    </row>
    <row r="32" spans="1:9" x14ac:dyDescent="0.25">
      <c r="A32" s="201"/>
      <c r="B32" s="12" t="s">
        <v>31</v>
      </c>
      <c r="C32" s="13"/>
      <c r="D32" s="14"/>
      <c r="E32" s="14"/>
      <c r="F32" s="13"/>
      <c r="G32" s="15" t="e">
        <f>F32/E32*100</f>
        <v>#DIV/0!</v>
      </c>
      <c r="H32" s="16" t="e">
        <f>F32/D32*100</f>
        <v>#DIV/0!</v>
      </c>
      <c r="I32" s="50" t="e">
        <f>F32/C32*100</f>
        <v>#DIV/0!</v>
      </c>
    </row>
    <row r="33" spans="1:9" x14ac:dyDescent="0.25">
      <c r="A33" s="201"/>
      <c r="B33" s="12" t="s">
        <v>32</v>
      </c>
      <c r="C33" s="13"/>
      <c r="D33" s="14"/>
      <c r="E33" s="14"/>
      <c r="F33" s="13"/>
      <c r="G33" s="15" t="e">
        <f t="shared" si="2"/>
        <v>#DIV/0!</v>
      </c>
      <c r="H33" s="16" t="e">
        <f t="shared" si="0"/>
        <v>#DIV/0!</v>
      </c>
      <c r="I33" s="50" t="e">
        <f t="shared" si="1"/>
        <v>#DIV/0!</v>
      </c>
    </row>
    <row r="34" spans="1:9" x14ac:dyDescent="0.25">
      <c r="A34" s="201"/>
      <c r="B34" s="12" t="s">
        <v>33</v>
      </c>
      <c r="C34" s="13">
        <v>2300</v>
      </c>
      <c r="D34" s="72">
        <v>7270</v>
      </c>
      <c r="E34" s="72">
        <v>7270</v>
      </c>
      <c r="F34" s="72">
        <v>7270</v>
      </c>
      <c r="G34" s="15">
        <f t="shared" si="2"/>
        <v>100</v>
      </c>
      <c r="H34" s="16">
        <f t="shared" si="0"/>
        <v>100</v>
      </c>
      <c r="I34" s="50">
        <f t="shared" si="1"/>
        <v>316.08695652173913</v>
      </c>
    </row>
    <row r="35" spans="1:9" x14ac:dyDescent="0.25">
      <c r="A35" s="201"/>
      <c r="B35" s="53" t="s">
        <v>34</v>
      </c>
      <c r="C35" s="54">
        <f>SUM(C36:C47)</f>
        <v>2622</v>
      </c>
      <c r="D35" s="54">
        <f>SUM(D36:D47)</f>
        <v>35137</v>
      </c>
      <c r="E35" s="54">
        <f>SUM(E36:E47)</f>
        <v>46000</v>
      </c>
      <c r="F35" s="54">
        <f>SUM(F36:F47)</f>
        <v>53679.5</v>
      </c>
      <c r="G35" s="15">
        <f t="shared" si="2"/>
        <v>116.6945652173913</v>
      </c>
      <c r="H35" s="16">
        <f t="shared" si="0"/>
        <v>152.77200671656658</v>
      </c>
      <c r="I35" s="50">
        <f t="shared" si="1"/>
        <v>2047.2730739893211</v>
      </c>
    </row>
    <row r="36" spans="1:9" x14ac:dyDescent="0.25">
      <c r="A36" s="201"/>
      <c r="B36" s="12" t="s">
        <v>35</v>
      </c>
      <c r="C36" s="13"/>
      <c r="D36" s="13">
        <v>19290</v>
      </c>
      <c r="E36" s="84">
        <v>30000</v>
      </c>
      <c r="F36" s="168">
        <v>37679.5</v>
      </c>
      <c r="G36" s="15">
        <f t="shared" si="2"/>
        <v>125.59833333333333</v>
      </c>
      <c r="H36" s="16">
        <f t="shared" si="0"/>
        <v>195.33177812337999</v>
      </c>
      <c r="I36" s="50" t="e">
        <f t="shared" si="1"/>
        <v>#DIV/0!</v>
      </c>
    </row>
    <row r="37" spans="1:9" x14ac:dyDescent="0.25">
      <c r="A37" s="201"/>
      <c r="B37" s="12" t="s">
        <v>36</v>
      </c>
      <c r="C37" s="13"/>
      <c r="D37" s="13"/>
      <c r="E37" s="13"/>
      <c r="F37" s="49"/>
      <c r="G37" s="15" t="e">
        <f t="shared" si="2"/>
        <v>#DIV/0!</v>
      </c>
      <c r="H37" s="16" t="e">
        <f t="shared" si="0"/>
        <v>#DIV/0!</v>
      </c>
      <c r="I37" s="50" t="e">
        <f t="shared" si="1"/>
        <v>#DIV/0!</v>
      </c>
    </row>
    <row r="38" spans="1:9" x14ac:dyDescent="0.25">
      <c r="A38" s="201"/>
      <c r="B38" s="12" t="s">
        <v>37</v>
      </c>
      <c r="C38" s="13"/>
      <c r="D38" s="13"/>
      <c r="E38" s="13"/>
      <c r="F38" s="13"/>
      <c r="G38" s="15" t="e">
        <f t="shared" si="2"/>
        <v>#DIV/0!</v>
      </c>
      <c r="H38" s="16" t="e">
        <f t="shared" si="0"/>
        <v>#DIV/0!</v>
      </c>
      <c r="I38" s="50" t="e">
        <f t="shared" si="1"/>
        <v>#DIV/0!</v>
      </c>
    </row>
    <row r="39" spans="1:9" x14ac:dyDescent="0.25">
      <c r="A39" s="201"/>
      <c r="B39" s="12" t="s">
        <v>38</v>
      </c>
      <c r="C39" s="13"/>
      <c r="D39" s="13"/>
      <c r="E39" s="13"/>
      <c r="F39" s="13"/>
      <c r="G39" s="15" t="e">
        <f t="shared" si="2"/>
        <v>#DIV/0!</v>
      </c>
      <c r="H39" s="16" t="e">
        <f t="shared" si="0"/>
        <v>#DIV/0!</v>
      </c>
      <c r="I39" s="50" t="e">
        <f t="shared" si="1"/>
        <v>#DIV/0!</v>
      </c>
    </row>
    <row r="40" spans="1:9" x14ac:dyDescent="0.25">
      <c r="A40" s="201"/>
      <c r="B40" s="12" t="s">
        <v>39</v>
      </c>
      <c r="C40" s="13"/>
      <c r="D40" s="13"/>
      <c r="E40" s="13"/>
      <c r="F40" s="49"/>
      <c r="G40" s="15" t="e">
        <f t="shared" si="2"/>
        <v>#DIV/0!</v>
      </c>
      <c r="H40" s="16" t="e">
        <f t="shared" si="0"/>
        <v>#DIV/0!</v>
      </c>
      <c r="I40" s="50" t="e">
        <f t="shared" si="1"/>
        <v>#DIV/0!</v>
      </c>
    </row>
    <row r="41" spans="1:9" x14ac:dyDescent="0.25">
      <c r="A41" s="201"/>
      <c r="B41" s="12" t="s">
        <v>38</v>
      </c>
      <c r="C41" s="13"/>
      <c r="D41" s="13"/>
      <c r="E41" s="13"/>
      <c r="F41" s="13"/>
      <c r="G41" s="15"/>
      <c r="H41" s="16"/>
      <c r="I41" s="50"/>
    </row>
    <row r="42" spans="1:9" x14ac:dyDescent="0.25">
      <c r="A42" s="201"/>
      <c r="B42" s="12" t="s">
        <v>40</v>
      </c>
      <c r="C42" s="13"/>
      <c r="D42" s="13"/>
      <c r="E42" s="13"/>
      <c r="F42" s="13"/>
      <c r="G42" s="15" t="e">
        <f t="shared" si="2"/>
        <v>#DIV/0!</v>
      </c>
      <c r="H42" s="16" t="e">
        <f t="shared" si="0"/>
        <v>#DIV/0!</v>
      </c>
      <c r="I42" s="50" t="e">
        <f t="shared" si="1"/>
        <v>#DIV/0!</v>
      </c>
    </row>
    <row r="43" spans="1:9" x14ac:dyDescent="0.25">
      <c r="A43" s="201"/>
      <c r="B43" s="12" t="s">
        <v>41</v>
      </c>
      <c r="C43" s="13"/>
      <c r="D43" s="13"/>
      <c r="E43" s="13"/>
      <c r="F43" s="49"/>
      <c r="G43" s="15" t="e">
        <f>F43/E43*100</f>
        <v>#DIV/0!</v>
      </c>
      <c r="H43" s="16" t="e">
        <f>F43/D43*100</f>
        <v>#DIV/0!</v>
      </c>
      <c r="I43" s="50" t="e">
        <f>F43/C43*100</f>
        <v>#DIV/0!</v>
      </c>
    </row>
    <row r="44" spans="1:9" x14ac:dyDescent="0.25">
      <c r="A44" s="201"/>
      <c r="B44" s="12" t="s">
        <v>42</v>
      </c>
      <c r="C44" s="13"/>
      <c r="D44" s="13"/>
      <c r="E44" s="13"/>
      <c r="F44" s="13"/>
      <c r="G44" s="15" t="e">
        <f>F44/E44*100</f>
        <v>#DIV/0!</v>
      </c>
      <c r="H44" s="16" t="e">
        <f>F44/D44*100</f>
        <v>#DIV/0!</v>
      </c>
      <c r="I44" s="50" t="e">
        <f>F44/C44*100</f>
        <v>#DIV/0!</v>
      </c>
    </row>
    <row r="45" spans="1:9" x14ac:dyDescent="0.25">
      <c r="A45" s="201"/>
      <c r="B45" s="12" t="s">
        <v>43</v>
      </c>
      <c r="C45" s="13"/>
      <c r="D45" s="13"/>
      <c r="E45" s="13"/>
      <c r="F45" s="49"/>
      <c r="G45" s="15" t="e">
        <f>F45/E45*100</f>
        <v>#DIV/0!</v>
      </c>
      <c r="H45" s="16" t="e">
        <f>F45/D45*100</f>
        <v>#DIV/0!</v>
      </c>
      <c r="I45" s="50" t="e">
        <f>F45/C45*100</f>
        <v>#DIV/0!</v>
      </c>
    </row>
    <row r="46" spans="1:9" x14ac:dyDescent="0.25">
      <c r="A46" s="201"/>
      <c r="B46" s="12" t="s">
        <v>44</v>
      </c>
      <c r="C46" s="13"/>
      <c r="D46" s="13"/>
      <c r="E46" s="13"/>
      <c r="F46" s="13"/>
      <c r="G46" s="15" t="e">
        <f t="shared" si="2"/>
        <v>#DIV/0!</v>
      </c>
      <c r="H46" s="16" t="e">
        <f t="shared" si="0"/>
        <v>#DIV/0!</v>
      </c>
      <c r="I46" s="50" t="e">
        <f t="shared" si="1"/>
        <v>#DIV/0!</v>
      </c>
    </row>
    <row r="47" spans="1:9" x14ac:dyDescent="0.25">
      <c r="A47" s="201"/>
      <c r="B47" s="12" t="s">
        <v>45</v>
      </c>
      <c r="C47" s="13">
        <v>2622</v>
      </c>
      <c r="D47" s="13">
        <v>15847</v>
      </c>
      <c r="E47" s="84">
        <v>16000</v>
      </c>
      <c r="F47" s="84">
        <v>16000</v>
      </c>
      <c r="G47" s="15">
        <f t="shared" si="2"/>
        <v>100</v>
      </c>
      <c r="H47" s="16">
        <f t="shared" si="0"/>
        <v>100.96548242569571</v>
      </c>
      <c r="I47" s="50">
        <f t="shared" si="1"/>
        <v>610.22120518688018</v>
      </c>
    </row>
    <row r="48" spans="1:9" ht="26.25" x14ac:dyDescent="0.25">
      <c r="A48" s="201"/>
      <c r="B48" s="29" t="s">
        <v>46</v>
      </c>
      <c r="C48" s="54">
        <f t="shared" ref="C48:D48" si="5">SUM(C49:C51)</f>
        <v>17265.54</v>
      </c>
      <c r="D48" s="54">
        <f t="shared" si="5"/>
        <v>13712.12</v>
      </c>
      <c r="E48" s="54">
        <f>SUM(E49:E51)</f>
        <v>12626.7</v>
      </c>
      <c r="F48" s="54">
        <f>SUM(F49:F51)</f>
        <v>12623.7</v>
      </c>
      <c r="G48" s="15">
        <f t="shared" si="2"/>
        <v>99.976240823017889</v>
      </c>
      <c r="H48" s="16">
        <f t="shared" si="0"/>
        <v>92.062350679544807</v>
      </c>
      <c r="I48" s="50">
        <f t="shared" si="1"/>
        <v>73.115002484718119</v>
      </c>
    </row>
    <row r="49" spans="1:9" x14ac:dyDescent="0.25">
      <c r="A49" s="201"/>
      <c r="B49" s="12" t="s">
        <v>122</v>
      </c>
      <c r="C49" s="13">
        <v>0</v>
      </c>
      <c r="D49" s="13">
        <v>0</v>
      </c>
      <c r="E49" s="13">
        <v>0</v>
      </c>
      <c r="F49" s="119">
        <v>0</v>
      </c>
      <c r="G49" s="15" t="e">
        <f t="shared" si="2"/>
        <v>#DIV/0!</v>
      </c>
      <c r="H49" s="16" t="e">
        <f t="shared" si="0"/>
        <v>#DIV/0!</v>
      </c>
      <c r="I49" s="50" t="e">
        <f t="shared" si="1"/>
        <v>#DIV/0!</v>
      </c>
    </row>
    <row r="50" spans="1:9" x14ac:dyDescent="0.25">
      <c r="A50" s="201"/>
      <c r="B50" s="12" t="s">
        <v>47</v>
      </c>
      <c r="C50" s="13">
        <v>0</v>
      </c>
      <c r="D50" s="13">
        <v>240.60999999999999</v>
      </c>
      <c r="E50" s="13">
        <v>40.950000000000003</v>
      </c>
      <c r="F50" s="119">
        <v>40.950000000000003</v>
      </c>
      <c r="G50" s="15">
        <f t="shared" si="2"/>
        <v>100</v>
      </c>
      <c r="H50" s="16">
        <f t="shared" si="0"/>
        <v>17.01924275799011</v>
      </c>
      <c r="I50" s="50" t="e">
        <f t="shared" si="1"/>
        <v>#DIV/0!</v>
      </c>
    </row>
    <row r="51" spans="1:9" x14ac:dyDescent="0.25">
      <c r="A51" s="201"/>
      <c r="B51" s="12" t="s">
        <v>48</v>
      </c>
      <c r="C51" s="13">
        <v>17265.54</v>
      </c>
      <c r="D51" s="13">
        <v>13471.51</v>
      </c>
      <c r="E51" s="13">
        <v>12585.75</v>
      </c>
      <c r="F51" s="119">
        <v>12582.75</v>
      </c>
      <c r="G51" s="15">
        <f t="shared" si="2"/>
        <v>99.976163518264698</v>
      </c>
      <c r="H51" s="16">
        <f t="shared" si="0"/>
        <v>93.402669782377771</v>
      </c>
      <c r="I51" s="50">
        <f t="shared" si="1"/>
        <v>72.877824846486121</v>
      </c>
    </row>
    <row r="52" spans="1:9" x14ac:dyDescent="0.25">
      <c r="A52" s="201"/>
      <c r="B52" s="57" t="s">
        <v>49</v>
      </c>
      <c r="C52" s="54">
        <f>C48+C35</f>
        <v>19887.54</v>
      </c>
      <c r="D52" s="54">
        <f>D48+D35</f>
        <v>48849.120000000003</v>
      </c>
      <c r="E52" s="54">
        <f>E48+E35</f>
        <v>58626.7</v>
      </c>
      <c r="F52" s="58">
        <f>F48+F35</f>
        <v>66303.199999999997</v>
      </c>
      <c r="G52" s="15">
        <f t="shared" si="2"/>
        <v>113.09386337624325</v>
      </c>
      <c r="H52" s="16">
        <f t="shared" si="0"/>
        <v>135.73059248559645</v>
      </c>
      <c r="I52" s="50">
        <f t="shared" si="1"/>
        <v>333.39065565675793</v>
      </c>
    </row>
    <row r="53" spans="1:9" x14ac:dyDescent="0.25">
      <c r="A53" s="201"/>
      <c r="B53" s="53" t="s">
        <v>20</v>
      </c>
      <c r="C53" s="59">
        <f>C52/C7/12*1000</f>
        <v>417.98108448928122</v>
      </c>
      <c r="D53" s="59">
        <f t="shared" ref="D53:F53" si="6">D52/D7/12*1000</f>
        <v>1372.4747134187458</v>
      </c>
      <c r="E53" s="59">
        <f t="shared" si="6"/>
        <v>1642.7566689083164</v>
      </c>
      <c r="F53" s="59">
        <f t="shared" si="6"/>
        <v>1886.4003641743486</v>
      </c>
      <c r="G53" s="15">
        <f t="shared" si="2"/>
        <v>114.83139285795407</v>
      </c>
      <c r="H53" s="16">
        <f t="shared" si="0"/>
        <v>137.44518173857261</v>
      </c>
      <c r="I53" s="50">
        <f t="shared" si="1"/>
        <v>451.31237612804551</v>
      </c>
    </row>
    <row r="54" spans="1:9" x14ac:dyDescent="0.25">
      <c r="A54" s="201"/>
      <c r="B54" s="18" t="s">
        <v>50</v>
      </c>
      <c r="C54" s="60"/>
      <c r="D54" s="61">
        <v>5529</v>
      </c>
      <c r="E54" s="60">
        <v>1030</v>
      </c>
      <c r="F54" s="61">
        <v>5610</v>
      </c>
      <c r="G54" s="15">
        <f>F54/E54*100</f>
        <v>544.66019417475729</v>
      </c>
      <c r="H54" s="16">
        <f>F54/D54*100</f>
        <v>101.46500271296799</v>
      </c>
      <c r="I54" s="50" t="e">
        <f>F54/C54*100</f>
        <v>#DIV/0!</v>
      </c>
    </row>
    <row r="55" spans="1:9" ht="15.75" thickBot="1" x14ac:dyDescent="0.3">
      <c r="A55" s="202"/>
      <c r="B55" s="62" t="s">
        <v>51</v>
      </c>
      <c r="C55" s="63"/>
      <c r="D55" s="64">
        <v>6053.88</v>
      </c>
      <c r="E55" s="63">
        <v>1330</v>
      </c>
      <c r="F55" s="64">
        <v>5730.8</v>
      </c>
      <c r="G55" s="23">
        <f>F55/E55*100</f>
        <v>430.88721804511277</v>
      </c>
      <c r="H55" s="24">
        <f>F55/D55*100</f>
        <v>94.663257282932605</v>
      </c>
      <c r="I55" s="41" t="e">
        <f>F55/C55*100</f>
        <v>#DIV/0!</v>
      </c>
    </row>
    <row r="56" spans="1:9" ht="26.25" x14ac:dyDescent="0.25">
      <c r="A56" s="185">
        <v>7</v>
      </c>
      <c r="B56" s="65" t="s">
        <v>52</v>
      </c>
      <c r="C56" s="66">
        <f>C52/C57</f>
        <v>94.253744075829388</v>
      </c>
      <c r="D56" s="66">
        <f>D52/D57</f>
        <v>240.63605911330052</v>
      </c>
      <c r="E56" s="66">
        <f>E52/E57</f>
        <v>288.80147783251232</v>
      </c>
      <c r="F56" s="67">
        <f>F52/F57</f>
        <v>326.61674876847292</v>
      </c>
      <c r="G56" s="9">
        <f t="shared" si="2"/>
        <v>113.09386337624325</v>
      </c>
      <c r="H56" s="10">
        <f t="shared" si="0"/>
        <v>135.73059248559645</v>
      </c>
      <c r="I56" s="43">
        <f t="shared" si="1"/>
        <v>346.52920366293557</v>
      </c>
    </row>
    <row r="57" spans="1:9" ht="27" thickBot="1" x14ac:dyDescent="0.3">
      <c r="A57" s="187"/>
      <c r="B57" s="68" t="s">
        <v>53</v>
      </c>
      <c r="C57" s="21">
        <v>211</v>
      </c>
      <c r="D57" s="22">
        <v>203</v>
      </c>
      <c r="E57" s="161">
        <v>203</v>
      </c>
      <c r="F57" s="161">
        <v>203</v>
      </c>
      <c r="G57" s="23">
        <f>F57/E57*100</f>
        <v>100</v>
      </c>
      <c r="H57" s="24">
        <f>F57/D57*100</f>
        <v>100</v>
      </c>
      <c r="I57" s="41">
        <f>F57/C57*100</f>
        <v>96.208530805687204</v>
      </c>
    </row>
    <row r="58" spans="1:9" x14ac:dyDescent="0.25">
      <c r="A58" s="185">
        <v>8</v>
      </c>
      <c r="B58" s="69" t="s">
        <v>54</v>
      </c>
      <c r="C58" s="6">
        <v>21250</v>
      </c>
      <c r="D58" s="7">
        <v>339904</v>
      </c>
      <c r="E58" s="38">
        <v>340000</v>
      </c>
      <c r="F58" s="38">
        <f>94976*3</f>
        <v>284928</v>
      </c>
      <c r="G58" s="9">
        <f t="shared" si="2"/>
        <v>83.802352941176466</v>
      </c>
      <c r="H58" s="10">
        <f t="shared" si="0"/>
        <v>83.826021464884207</v>
      </c>
      <c r="I58" s="43">
        <f t="shared" si="1"/>
        <v>1340.8376470588234</v>
      </c>
    </row>
    <row r="59" spans="1:9" ht="15.75" thickBot="1" x14ac:dyDescent="0.3">
      <c r="A59" s="187"/>
      <c r="B59" s="39" t="s">
        <v>20</v>
      </c>
      <c r="C59" s="37">
        <f>C58/C7/12*1000</f>
        <v>446.61622530474989</v>
      </c>
      <c r="D59" s="37">
        <f t="shared" ref="D59:F59" si="7">D58/D7/12*1000</f>
        <v>9550.0112384805579</v>
      </c>
      <c r="E59" s="37">
        <f t="shared" si="7"/>
        <v>9527.0118807442268</v>
      </c>
      <c r="F59" s="37">
        <f t="shared" si="7"/>
        <v>8106.5209969272782</v>
      </c>
      <c r="G59" s="23">
        <f t="shared" si="2"/>
        <v>85.089859217159031</v>
      </c>
      <c r="H59" s="24">
        <f t="shared" si="0"/>
        <v>84.88493672408552</v>
      </c>
      <c r="I59" s="41">
        <f t="shared" si="1"/>
        <v>1815.0977366296465</v>
      </c>
    </row>
    <row r="60" spans="1:9" x14ac:dyDescent="0.25">
      <c r="A60" s="185">
        <v>9</v>
      </c>
      <c r="B60" s="70" t="s">
        <v>55</v>
      </c>
      <c r="C60" s="47">
        <f>C62+C70+C71+C72+C73+C76+C77+C78+C79+C80+C81+C82</f>
        <v>30967</v>
      </c>
      <c r="D60" s="47">
        <f t="shared" ref="D60:F60" si="8">D62+D70+D71+D72+D73+D76+D77+D78+D79+D80+D81+D82</f>
        <v>47592.9</v>
      </c>
      <c r="E60" s="47">
        <f t="shared" si="8"/>
        <v>50942.6</v>
      </c>
      <c r="F60" s="47">
        <f t="shared" si="8"/>
        <v>57371.5</v>
      </c>
      <c r="G60" s="9">
        <f t="shared" si="2"/>
        <v>112.61988983679672</v>
      </c>
      <c r="H60" s="10">
        <f t="shared" si="0"/>
        <v>120.54634199639021</v>
      </c>
      <c r="I60" s="43">
        <f t="shared" si="1"/>
        <v>185.26657409500436</v>
      </c>
    </row>
    <row r="61" spans="1:9" x14ac:dyDescent="0.25">
      <c r="A61" s="186"/>
      <c r="B61" s="53" t="s">
        <v>20</v>
      </c>
      <c r="C61" s="59">
        <f>C60/C7*1000/12</f>
        <v>650.84068936527956</v>
      </c>
      <c r="D61" s="59">
        <f t="shared" ref="D61:F61" si="9">D60/D7*1000/12</f>
        <v>1337.1797033041132</v>
      </c>
      <c r="E61" s="59">
        <f t="shared" si="9"/>
        <v>1427.4433983411791</v>
      </c>
      <c r="F61" s="59">
        <f t="shared" si="9"/>
        <v>1632.2834869693863</v>
      </c>
      <c r="G61" s="15">
        <f t="shared" si="2"/>
        <v>114.35013737611244</v>
      </c>
      <c r="H61" s="16">
        <f t="shared" si="0"/>
        <v>122.06911927664505</v>
      </c>
      <c r="I61" s="50">
        <f t="shared" si="1"/>
        <v>250.79616465916428</v>
      </c>
    </row>
    <row r="62" spans="1:9" x14ac:dyDescent="0.25">
      <c r="A62" s="186"/>
      <c r="B62" s="53" t="s">
        <v>56</v>
      </c>
      <c r="C62" s="54">
        <f>SUM(C63:C69)</f>
        <v>0</v>
      </c>
      <c r="D62" s="54">
        <f>SUM(D63:D69)</f>
        <v>2103</v>
      </c>
      <c r="E62" s="54">
        <f>SUM(E63:E69)</f>
        <v>2103</v>
      </c>
      <c r="F62" s="54">
        <f>SUM(F63:F69)</f>
        <v>1647.9</v>
      </c>
      <c r="G62" s="15">
        <f t="shared" si="2"/>
        <v>78.359486447931531</v>
      </c>
      <c r="H62" s="16">
        <f t="shared" si="0"/>
        <v>78.359486447931531</v>
      </c>
      <c r="I62" s="50" t="e">
        <f t="shared" si="1"/>
        <v>#DIV/0!</v>
      </c>
    </row>
    <row r="63" spans="1:9" x14ac:dyDescent="0.25">
      <c r="A63" s="186"/>
      <c r="B63" s="12" t="s">
        <v>57</v>
      </c>
      <c r="C63" s="13"/>
      <c r="D63" s="13">
        <v>140</v>
      </c>
      <c r="E63" s="13">
        <v>140</v>
      </c>
      <c r="F63" s="13">
        <v>210</v>
      </c>
      <c r="G63" s="15">
        <f t="shared" si="2"/>
        <v>150</v>
      </c>
      <c r="H63" s="16">
        <f t="shared" si="0"/>
        <v>150</v>
      </c>
      <c r="I63" s="50" t="e">
        <f t="shared" si="1"/>
        <v>#DIV/0!</v>
      </c>
    </row>
    <row r="64" spans="1:9" x14ac:dyDescent="0.25">
      <c r="A64" s="186"/>
      <c r="B64" s="12" t="s">
        <v>58</v>
      </c>
      <c r="C64" s="13"/>
      <c r="D64" s="13">
        <v>520</v>
      </c>
      <c r="E64" s="13">
        <v>520</v>
      </c>
      <c r="F64" s="13">
        <v>135.9</v>
      </c>
      <c r="G64" s="15">
        <f t="shared" si="2"/>
        <v>26.134615384615383</v>
      </c>
      <c r="H64" s="16">
        <f t="shared" si="0"/>
        <v>26.134615384615383</v>
      </c>
      <c r="I64" s="50" t="e">
        <f t="shared" si="1"/>
        <v>#DIV/0!</v>
      </c>
    </row>
    <row r="65" spans="1:9" x14ac:dyDescent="0.25">
      <c r="A65" s="186"/>
      <c r="B65" s="12" t="s">
        <v>59</v>
      </c>
      <c r="C65" s="13"/>
      <c r="D65" s="13">
        <v>1443</v>
      </c>
      <c r="E65" s="13">
        <v>1443</v>
      </c>
      <c r="F65" s="13">
        <v>1302</v>
      </c>
      <c r="G65" s="15">
        <f t="shared" si="2"/>
        <v>90.22869022869024</v>
      </c>
      <c r="H65" s="16">
        <f t="shared" si="0"/>
        <v>90.22869022869024</v>
      </c>
      <c r="I65" s="50" t="e">
        <f t="shared" si="1"/>
        <v>#DIV/0!</v>
      </c>
    </row>
    <row r="66" spans="1:9" x14ac:dyDescent="0.25">
      <c r="A66" s="186"/>
      <c r="B66" s="12" t="s">
        <v>60</v>
      </c>
      <c r="C66" s="13"/>
      <c r="D66" s="13"/>
      <c r="E66" s="13"/>
      <c r="F66" s="13"/>
      <c r="G66" s="15" t="e">
        <f t="shared" si="2"/>
        <v>#DIV/0!</v>
      </c>
      <c r="H66" s="16" t="e">
        <f t="shared" si="0"/>
        <v>#DIV/0!</v>
      </c>
      <c r="I66" s="50" t="e">
        <f t="shared" si="1"/>
        <v>#DIV/0!</v>
      </c>
    </row>
    <row r="67" spans="1:9" x14ac:dyDescent="0.25">
      <c r="A67" s="186"/>
      <c r="B67" s="12" t="s">
        <v>61</v>
      </c>
      <c r="C67" s="13"/>
      <c r="D67" s="13"/>
      <c r="E67" s="13"/>
      <c r="F67" s="13"/>
      <c r="G67" s="15" t="e">
        <f t="shared" si="2"/>
        <v>#DIV/0!</v>
      </c>
      <c r="H67" s="16" t="e">
        <f t="shared" si="0"/>
        <v>#DIV/0!</v>
      </c>
      <c r="I67" s="50" t="e">
        <f t="shared" si="1"/>
        <v>#DIV/0!</v>
      </c>
    </row>
    <row r="68" spans="1:9" x14ac:dyDescent="0.25">
      <c r="A68" s="186"/>
      <c r="B68" s="12" t="s">
        <v>62</v>
      </c>
      <c r="C68" s="13"/>
      <c r="D68" s="13"/>
      <c r="E68" s="13"/>
      <c r="F68" s="13"/>
      <c r="G68" s="15" t="e">
        <f t="shared" si="2"/>
        <v>#DIV/0!</v>
      </c>
      <c r="H68" s="16" t="e">
        <f t="shared" si="0"/>
        <v>#DIV/0!</v>
      </c>
      <c r="I68" s="50" t="e">
        <f t="shared" si="1"/>
        <v>#DIV/0!</v>
      </c>
    </row>
    <row r="69" spans="1:9" x14ac:dyDescent="0.25">
      <c r="A69" s="186"/>
      <c r="B69" s="12" t="s">
        <v>63</v>
      </c>
      <c r="C69" s="13"/>
      <c r="D69" s="13"/>
      <c r="E69" s="13"/>
      <c r="F69" s="13"/>
      <c r="G69" s="15" t="e">
        <f t="shared" si="2"/>
        <v>#DIV/0!</v>
      </c>
      <c r="H69" s="16" t="e">
        <f t="shared" si="0"/>
        <v>#DIV/0!</v>
      </c>
      <c r="I69" s="50" t="e">
        <f t="shared" si="1"/>
        <v>#DIV/0!</v>
      </c>
    </row>
    <row r="70" spans="1:9" x14ac:dyDescent="0.25">
      <c r="A70" s="186"/>
      <c r="B70" s="12" t="s">
        <v>64</v>
      </c>
      <c r="C70" s="13"/>
      <c r="D70" s="13">
        <v>1400</v>
      </c>
      <c r="E70" s="13">
        <v>1400</v>
      </c>
      <c r="F70" s="13">
        <v>1668</v>
      </c>
      <c r="G70" s="15">
        <f t="shared" si="2"/>
        <v>119.14285714285715</v>
      </c>
      <c r="H70" s="16">
        <f t="shared" si="0"/>
        <v>119.14285714285715</v>
      </c>
      <c r="I70" s="50" t="e">
        <f t="shared" si="1"/>
        <v>#DIV/0!</v>
      </c>
    </row>
    <row r="71" spans="1:9" x14ac:dyDescent="0.25">
      <c r="A71" s="186"/>
      <c r="B71" s="12" t="s">
        <v>65</v>
      </c>
      <c r="C71" s="13">
        <v>19314</v>
      </c>
      <c r="D71" s="72">
        <v>20084</v>
      </c>
      <c r="E71" s="72">
        <v>20084</v>
      </c>
      <c r="F71" s="72">
        <v>25362</v>
      </c>
      <c r="G71" s="15">
        <f t="shared" si="2"/>
        <v>126.27962557259511</v>
      </c>
      <c r="H71" s="16">
        <f t="shared" si="0"/>
        <v>126.27962557259511</v>
      </c>
      <c r="I71" s="50">
        <f t="shared" si="1"/>
        <v>131.31407269338305</v>
      </c>
    </row>
    <row r="72" spans="1:9" x14ac:dyDescent="0.25">
      <c r="A72" s="186"/>
      <c r="B72" s="12" t="s">
        <v>66</v>
      </c>
      <c r="C72" s="13">
        <v>2896</v>
      </c>
      <c r="D72" s="72">
        <v>6140</v>
      </c>
      <c r="E72" s="72">
        <v>6140</v>
      </c>
      <c r="F72" s="72">
        <v>6816</v>
      </c>
      <c r="G72" s="15">
        <f t="shared" si="2"/>
        <v>111.00977198697069</v>
      </c>
      <c r="H72" s="16">
        <f t="shared" si="0"/>
        <v>111.00977198697069</v>
      </c>
      <c r="I72" s="50">
        <f t="shared" si="1"/>
        <v>235.35911602209944</v>
      </c>
    </row>
    <row r="73" spans="1:9" x14ac:dyDescent="0.25">
      <c r="A73" s="186"/>
      <c r="B73" s="53" t="s">
        <v>67</v>
      </c>
      <c r="C73" s="54">
        <f>C74+C75</f>
        <v>7840</v>
      </c>
      <c r="D73" s="54">
        <f>D74+D75</f>
        <v>8269</v>
      </c>
      <c r="E73" s="54">
        <f>E74+E75</f>
        <v>8269</v>
      </c>
      <c r="F73" s="58">
        <f>F74+F75</f>
        <v>9209</v>
      </c>
      <c r="G73" s="15">
        <f t="shared" si="2"/>
        <v>111.36775910025396</v>
      </c>
      <c r="H73" s="16">
        <f t="shared" si="0"/>
        <v>111.36775910025396</v>
      </c>
      <c r="I73" s="50">
        <f t="shared" si="1"/>
        <v>117.46173469387755</v>
      </c>
    </row>
    <row r="74" spans="1:9" x14ac:dyDescent="0.25">
      <c r="A74" s="186"/>
      <c r="B74" s="12" t="s">
        <v>68</v>
      </c>
      <c r="C74" s="13">
        <v>6545</v>
      </c>
      <c r="D74" s="83">
        <v>3202</v>
      </c>
      <c r="E74" s="83">
        <v>3202</v>
      </c>
      <c r="F74" s="84">
        <v>3259</v>
      </c>
      <c r="G74" s="15">
        <f t="shared" si="2"/>
        <v>101.78013741411618</v>
      </c>
      <c r="H74" s="16">
        <f t="shared" si="0"/>
        <v>101.78013741411618</v>
      </c>
      <c r="I74" s="50">
        <f t="shared" si="1"/>
        <v>49.793735676088616</v>
      </c>
    </row>
    <row r="75" spans="1:9" x14ac:dyDescent="0.25">
      <c r="A75" s="186"/>
      <c r="B75" s="12" t="s">
        <v>69</v>
      </c>
      <c r="C75" s="13">
        <v>1295</v>
      </c>
      <c r="D75" s="153">
        <v>5067</v>
      </c>
      <c r="E75" s="153">
        <v>5067</v>
      </c>
      <c r="F75" s="84">
        <v>5950</v>
      </c>
      <c r="G75" s="15">
        <f t="shared" si="2"/>
        <v>117.42648509966449</v>
      </c>
      <c r="H75" s="16">
        <f t="shared" si="0"/>
        <v>117.42648509966449</v>
      </c>
      <c r="I75" s="50">
        <f t="shared" si="1"/>
        <v>459.45945945945948</v>
      </c>
    </row>
    <row r="76" spans="1:9" x14ac:dyDescent="0.25">
      <c r="A76" s="186"/>
      <c r="B76" s="12" t="s">
        <v>70</v>
      </c>
      <c r="C76" s="13">
        <v>60</v>
      </c>
      <c r="D76" s="72">
        <v>522</v>
      </c>
      <c r="E76" s="13">
        <v>278</v>
      </c>
      <c r="F76" s="13">
        <v>0</v>
      </c>
      <c r="G76" s="15">
        <f t="shared" si="2"/>
        <v>0</v>
      </c>
      <c r="H76" s="16">
        <f t="shared" si="0"/>
        <v>0</v>
      </c>
      <c r="I76" s="50">
        <f t="shared" si="1"/>
        <v>0</v>
      </c>
    </row>
    <row r="77" spans="1:9" x14ac:dyDescent="0.25">
      <c r="A77" s="186"/>
      <c r="B77" s="12" t="s">
        <v>71</v>
      </c>
      <c r="C77" s="13">
        <v>79</v>
      </c>
      <c r="D77" s="104">
        <v>1300</v>
      </c>
      <c r="E77" s="104">
        <v>1300</v>
      </c>
      <c r="F77" s="13">
        <v>1080</v>
      </c>
      <c r="G77" s="15">
        <f t="shared" si="2"/>
        <v>83.07692307692308</v>
      </c>
      <c r="H77" s="16">
        <f t="shared" si="0"/>
        <v>83.07692307692308</v>
      </c>
      <c r="I77" s="50">
        <f t="shared" si="1"/>
        <v>1367.0886075949368</v>
      </c>
    </row>
    <row r="78" spans="1:9" x14ac:dyDescent="0.25">
      <c r="A78" s="186"/>
      <c r="B78" s="12" t="s">
        <v>72</v>
      </c>
      <c r="C78" s="13">
        <v>772</v>
      </c>
      <c r="D78" s="153">
        <v>0</v>
      </c>
      <c r="E78" s="13">
        <v>0</v>
      </c>
      <c r="F78" s="13">
        <v>0</v>
      </c>
      <c r="G78" s="15" t="e">
        <f t="shared" si="2"/>
        <v>#DIV/0!</v>
      </c>
      <c r="H78" s="16" t="e">
        <f t="shared" si="0"/>
        <v>#DIV/0!</v>
      </c>
      <c r="I78" s="50">
        <f t="shared" si="1"/>
        <v>0</v>
      </c>
    </row>
    <row r="79" spans="1:9" x14ac:dyDescent="0.25">
      <c r="A79" s="186"/>
      <c r="B79" s="12" t="s">
        <v>73</v>
      </c>
      <c r="C79" s="13">
        <v>6</v>
      </c>
      <c r="D79" s="72">
        <v>1351.9</v>
      </c>
      <c r="E79" s="13">
        <v>1368.6</v>
      </c>
      <c r="F79" s="13">
        <v>1368.6</v>
      </c>
      <c r="G79" s="15">
        <f t="shared" si="2"/>
        <v>100</v>
      </c>
      <c r="H79" s="16">
        <f t="shared" ref="H79:H123" si="10">F79/D79*100</f>
        <v>101.23529846882164</v>
      </c>
      <c r="I79" s="50">
        <f t="shared" ref="I79:I123" si="11">F79/C79*100</f>
        <v>22810</v>
      </c>
    </row>
    <row r="80" spans="1:9" x14ac:dyDescent="0.25">
      <c r="A80" s="186"/>
      <c r="B80" s="12" t="s">
        <v>74</v>
      </c>
      <c r="C80" s="13"/>
      <c r="D80" s="154">
        <v>6423</v>
      </c>
      <c r="E80" s="13">
        <v>10000</v>
      </c>
      <c r="F80" s="13">
        <v>10220</v>
      </c>
      <c r="G80" s="15">
        <f t="shared" ref="G80:G123" si="12">F80/E80*100</f>
        <v>102.2</v>
      </c>
      <c r="H80" s="16">
        <f t="shared" si="10"/>
        <v>159.11567803207225</v>
      </c>
      <c r="I80" s="50" t="e">
        <f t="shared" si="11"/>
        <v>#DIV/0!</v>
      </c>
    </row>
    <row r="81" spans="1:13" x14ac:dyDescent="0.25">
      <c r="A81" s="186"/>
      <c r="B81" s="12" t="s">
        <v>75</v>
      </c>
      <c r="C81" s="13"/>
      <c r="D81" s="13"/>
      <c r="E81" s="13"/>
      <c r="F81" s="13"/>
      <c r="G81" s="15" t="e">
        <f t="shared" si="12"/>
        <v>#DIV/0!</v>
      </c>
      <c r="H81" s="16" t="e">
        <f t="shared" si="10"/>
        <v>#DIV/0!</v>
      </c>
      <c r="I81" s="50" t="e">
        <f t="shared" si="11"/>
        <v>#DIV/0!</v>
      </c>
    </row>
    <row r="82" spans="1:13" ht="15.75" thickBot="1" x14ac:dyDescent="0.3">
      <c r="A82" s="187"/>
      <c r="B82" s="20" t="s">
        <v>76</v>
      </c>
      <c r="C82" s="21"/>
      <c r="D82" s="21"/>
      <c r="E82" s="21"/>
      <c r="F82" s="21"/>
      <c r="G82" s="23" t="e">
        <f t="shared" si="12"/>
        <v>#DIV/0!</v>
      </c>
      <c r="H82" s="24" t="e">
        <f t="shared" si="10"/>
        <v>#DIV/0!</v>
      </c>
      <c r="I82" s="41" t="e">
        <f t="shared" si="11"/>
        <v>#DIV/0!</v>
      </c>
    </row>
    <row r="83" spans="1:13" ht="26.25" x14ac:dyDescent="0.25">
      <c r="A83" s="197">
        <v>10</v>
      </c>
      <c r="B83" s="46" t="s">
        <v>77</v>
      </c>
      <c r="C83" s="47">
        <f>C84+C85</f>
        <v>6964.5</v>
      </c>
      <c r="D83" s="47">
        <f>D84+D85</f>
        <v>47947.7</v>
      </c>
      <c r="E83" s="125">
        <f>E84+E85</f>
        <v>3700</v>
      </c>
      <c r="F83" s="123">
        <f>F84+F85</f>
        <v>3666</v>
      </c>
      <c r="G83" s="9">
        <f t="shared" si="12"/>
        <v>99.081081081081081</v>
      </c>
      <c r="H83" s="10">
        <f t="shared" si="10"/>
        <v>7.6458307697762367</v>
      </c>
      <c r="I83" s="43">
        <f t="shared" si="11"/>
        <v>52.63838035752746</v>
      </c>
      <c r="J83" s="74"/>
    </row>
    <row r="84" spans="1:13" x14ac:dyDescent="0.25">
      <c r="A84" s="198"/>
      <c r="B84" s="12" t="s">
        <v>78</v>
      </c>
      <c r="C84" s="13">
        <v>1000</v>
      </c>
      <c r="D84" s="104">
        <v>43392.7</v>
      </c>
      <c r="E84" s="104">
        <v>700</v>
      </c>
      <c r="F84" s="127">
        <v>762</v>
      </c>
      <c r="G84" s="15">
        <f t="shared" si="12"/>
        <v>108.85714285714285</v>
      </c>
      <c r="H84" s="16">
        <f t="shared" si="10"/>
        <v>1.7560557420948686</v>
      </c>
      <c r="I84" s="50">
        <f t="shared" si="11"/>
        <v>76.2</v>
      </c>
      <c r="J84" s="74"/>
    </row>
    <row r="85" spans="1:13" x14ac:dyDescent="0.25">
      <c r="A85" s="198"/>
      <c r="B85" s="75" t="s">
        <v>79</v>
      </c>
      <c r="C85" s="13">
        <v>5964.5</v>
      </c>
      <c r="D85" s="104">
        <v>4555</v>
      </c>
      <c r="E85" s="104">
        <v>3000</v>
      </c>
      <c r="F85" s="124">
        <v>2904</v>
      </c>
      <c r="G85" s="15">
        <f t="shared" si="12"/>
        <v>96.8</v>
      </c>
      <c r="H85" s="16">
        <f t="shared" si="10"/>
        <v>63.754116355653125</v>
      </c>
      <c r="I85" s="50">
        <f t="shared" si="11"/>
        <v>48.68807108726633</v>
      </c>
      <c r="J85" s="74"/>
    </row>
    <row r="86" spans="1:13" ht="27" thickBot="1" x14ac:dyDescent="0.3">
      <c r="A86" s="199"/>
      <c r="B86" s="68" t="s">
        <v>80</v>
      </c>
      <c r="C86" s="21">
        <v>1695</v>
      </c>
      <c r="D86" s="105">
        <v>0</v>
      </c>
      <c r="E86" s="105">
        <v>290</v>
      </c>
      <c r="F86" s="105">
        <v>290</v>
      </c>
      <c r="G86" s="23">
        <f t="shared" si="12"/>
        <v>100</v>
      </c>
      <c r="H86" s="24" t="e">
        <f t="shared" si="10"/>
        <v>#DIV/0!</v>
      </c>
      <c r="I86" s="41">
        <f t="shared" si="11"/>
        <v>17.10914454277286</v>
      </c>
      <c r="J86" s="74"/>
      <c r="M86" s="77"/>
    </row>
    <row r="87" spans="1:13" x14ac:dyDescent="0.25">
      <c r="A87" s="197">
        <v>11</v>
      </c>
      <c r="B87" s="26" t="s">
        <v>81</v>
      </c>
      <c r="C87" s="26">
        <v>68596</v>
      </c>
      <c r="D87" s="78">
        <v>73698.8</v>
      </c>
      <c r="E87" s="78">
        <f>D87+E86</f>
        <v>73988.800000000003</v>
      </c>
      <c r="F87" s="78">
        <f>D87+F86</f>
        <v>73988.800000000003</v>
      </c>
      <c r="G87" s="9">
        <f t="shared" si="12"/>
        <v>100</v>
      </c>
      <c r="H87" s="10">
        <f t="shared" si="10"/>
        <v>100.39349351685509</v>
      </c>
      <c r="I87" s="43">
        <f t="shared" si="11"/>
        <v>107.86168289696192</v>
      </c>
      <c r="J87" s="74" t="s">
        <v>123</v>
      </c>
      <c r="L87">
        <v>73698.8</v>
      </c>
    </row>
    <row r="88" spans="1:13" ht="26.25" x14ac:dyDescent="0.25">
      <c r="A88" s="198"/>
      <c r="B88" s="29" t="s">
        <v>82</v>
      </c>
      <c r="C88" s="79">
        <f>C87/C7</f>
        <v>17.300378310214377</v>
      </c>
      <c r="D88" s="79">
        <f>D87/D7</f>
        <v>24.847875927174648</v>
      </c>
      <c r="E88" s="79">
        <f>E87/E7</f>
        <v>24.87854741089442</v>
      </c>
      <c r="F88" s="80">
        <f>F87/F7</f>
        <v>25.260771594400822</v>
      </c>
      <c r="G88" s="15">
        <f t="shared" si="12"/>
        <v>101.536360532605</v>
      </c>
      <c r="H88" s="16">
        <f t="shared" si="10"/>
        <v>101.66169401536094</v>
      </c>
      <c r="I88" s="50">
        <f t="shared" si="11"/>
        <v>146.01282782057154</v>
      </c>
      <c r="J88" s="74"/>
    </row>
    <row r="89" spans="1:13" ht="39.75" thickBot="1" x14ac:dyDescent="0.3">
      <c r="A89" s="199"/>
      <c r="B89" s="44" t="s">
        <v>83</v>
      </c>
      <c r="C89" s="37">
        <f>C86/C87*100</f>
        <v>2.4709895620735902</v>
      </c>
      <c r="D89" s="37">
        <f>D86/D87*100</f>
        <v>0</v>
      </c>
      <c r="E89" s="37">
        <f>E86/E87*100</f>
        <v>0.39195121423783053</v>
      </c>
      <c r="F89" s="81">
        <f>F86/F87*100</f>
        <v>0.39195121423783053</v>
      </c>
      <c r="G89" s="23">
        <f t="shared" si="12"/>
        <v>100</v>
      </c>
      <c r="H89" s="24" t="e">
        <f t="shared" si="10"/>
        <v>#DIV/0!</v>
      </c>
      <c r="I89" s="41">
        <f t="shared" si="11"/>
        <v>15.86211533442963</v>
      </c>
      <c r="J89" s="74"/>
    </row>
    <row r="90" spans="1:13" x14ac:dyDescent="0.25">
      <c r="A90" s="197">
        <v>12</v>
      </c>
      <c r="B90" s="42" t="s">
        <v>84</v>
      </c>
      <c r="C90" s="6">
        <v>24</v>
      </c>
      <c r="D90" s="38">
        <v>21</v>
      </c>
      <c r="E90" s="6">
        <v>21</v>
      </c>
      <c r="F90" s="38">
        <v>21</v>
      </c>
      <c r="G90" s="9">
        <f t="shared" si="12"/>
        <v>100</v>
      </c>
      <c r="H90" s="10">
        <f t="shared" si="10"/>
        <v>100</v>
      </c>
      <c r="I90" s="43">
        <f t="shared" si="11"/>
        <v>87.5</v>
      </c>
      <c r="J90" s="74"/>
    </row>
    <row r="91" spans="1:13" ht="27" thickBot="1" x14ac:dyDescent="0.3">
      <c r="A91" s="199"/>
      <c r="B91" s="44" t="s">
        <v>85</v>
      </c>
      <c r="C91" s="40">
        <f>C90*1000/C7</f>
        <v>6.0529634300126105</v>
      </c>
      <c r="D91" s="40">
        <f>D90*1000/D7</f>
        <v>7.0802427511800401</v>
      </c>
      <c r="E91" s="114">
        <f>E90*1000/E7</f>
        <v>7.0611970410221927</v>
      </c>
      <c r="F91" s="114">
        <f>F90*1000/F7</f>
        <v>7.1696824854899281</v>
      </c>
      <c r="G91" s="23">
        <f t="shared" si="12"/>
        <v>101.53636053260497</v>
      </c>
      <c r="H91" s="24">
        <f t="shared" si="10"/>
        <v>101.26322977125299</v>
      </c>
      <c r="I91" s="41">
        <f t="shared" si="11"/>
        <v>118.44912939569818</v>
      </c>
      <c r="J91" s="74"/>
    </row>
    <row r="92" spans="1:13" ht="26.25" x14ac:dyDescent="0.25">
      <c r="A92" s="197">
        <v>13</v>
      </c>
      <c r="B92" s="42" t="s">
        <v>86</v>
      </c>
      <c r="C92" s="6">
        <v>10</v>
      </c>
      <c r="D92" s="6">
        <v>26</v>
      </c>
      <c r="E92" s="6">
        <v>26</v>
      </c>
      <c r="F92" s="6">
        <v>26</v>
      </c>
      <c r="G92" s="9">
        <f t="shared" si="12"/>
        <v>100</v>
      </c>
      <c r="H92" s="10">
        <f t="shared" si="10"/>
        <v>100</v>
      </c>
      <c r="I92" s="43">
        <f t="shared" si="11"/>
        <v>260</v>
      </c>
      <c r="J92" s="74"/>
    </row>
    <row r="93" spans="1:13" ht="26.25" x14ac:dyDescent="0.25">
      <c r="A93" s="198"/>
      <c r="B93" s="52" t="s">
        <v>87</v>
      </c>
      <c r="C93" s="13">
        <v>0</v>
      </c>
      <c r="D93" s="13">
        <v>0</v>
      </c>
      <c r="E93" s="13">
        <v>0</v>
      </c>
      <c r="F93" s="13">
        <v>0</v>
      </c>
      <c r="G93" s="15" t="e">
        <f t="shared" si="12"/>
        <v>#DIV/0!</v>
      </c>
      <c r="H93" s="16" t="e">
        <f t="shared" si="10"/>
        <v>#DIV/0!</v>
      </c>
      <c r="I93" s="50" t="e">
        <f t="shared" si="11"/>
        <v>#DIV/0!</v>
      </c>
      <c r="J93" s="74"/>
    </row>
    <row r="94" spans="1:13" ht="39.75" thickBot="1" x14ac:dyDescent="0.3">
      <c r="A94" s="199"/>
      <c r="B94" s="44" t="s">
        <v>88</v>
      </c>
      <c r="C94" s="40">
        <f>(C92+C93)*10000/C7</f>
        <v>25.220680958385877</v>
      </c>
      <c r="D94" s="40">
        <f>(D92+D93)*10000/D7</f>
        <v>87.660148347943363</v>
      </c>
      <c r="E94" s="40">
        <f>(E92+E93)*10000/E7</f>
        <v>87.424344317417621</v>
      </c>
      <c r="F94" s="40">
        <f>(F92+F93)*10000/F7</f>
        <v>88.767497439399108</v>
      </c>
      <c r="G94" s="23">
        <f t="shared" si="12"/>
        <v>101.53636053260497</v>
      </c>
      <c r="H94" s="24">
        <f t="shared" si="10"/>
        <v>101.26322977125297</v>
      </c>
      <c r="I94" s="41">
        <f t="shared" si="11"/>
        <v>351.96312734721744</v>
      </c>
      <c r="J94" s="74"/>
    </row>
    <row r="95" spans="1:13" ht="50.25" customHeight="1" x14ac:dyDescent="0.25">
      <c r="A95" s="197">
        <v>14</v>
      </c>
      <c r="B95" s="42" t="s">
        <v>89</v>
      </c>
      <c r="C95" s="6"/>
      <c r="D95" s="6">
        <v>1714</v>
      </c>
      <c r="E95" s="38">
        <v>1774</v>
      </c>
      <c r="F95" s="38">
        <v>1774</v>
      </c>
      <c r="G95" s="9">
        <f t="shared" si="12"/>
        <v>100</v>
      </c>
      <c r="H95" s="10">
        <f t="shared" si="10"/>
        <v>103.50058343057175</v>
      </c>
      <c r="I95" s="43" t="e">
        <f t="shared" si="11"/>
        <v>#DIV/0!</v>
      </c>
      <c r="J95" s="74"/>
    </row>
    <row r="96" spans="1:13" ht="39.75" thickBot="1" x14ac:dyDescent="0.3">
      <c r="A96" s="199"/>
      <c r="B96" s="44" t="s">
        <v>90</v>
      </c>
      <c r="C96" s="82">
        <f>C95/C7*100</f>
        <v>0</v>
      </c>
      <c r="D96" s="40">
        <f>D95/D7*100</f>
        <v>57.788267026298044</v>
      </c>
      <c r="E96" s="37">
        <f>E95/E7*100</f>
        <v>59.650302622730337</v>
      </c>
      <c r="F96" s="37">
        <f>F95/F7*100</f>
        <v>60.566746329805397</v>
      </c>
      <c r="G96" s="23">
        <f t="shared" si="12"/>
        <v>101.53636053260497</v>
      </c>
      <c r="H96" s="24">
        <f t="shared" si="10"/>
        <v>104.80803361388729</v>
      </c>
      <c r="I96" s="41" t="e">
        <f t="shared" si="11"/>
        <v>#DIV/0!</v>
      </c>
      <c r="J96" s="74"/>
    </row>
    <row r="97" spans="1:10" x14ac:dyDescent="0.25">
      <c r="A97" s="197">
        <v>15</v>
      </c>
      <c r="B97" s="26" t="s">
        <v>91</v>
      </c>
      <c r="C97" s="6">
        <v>68</v>
      </c>
      <c r="D97" s="38">
        <v>77</v>
      </c>
      <c r="E97" s="38">
        <v>50</v>
      </c>
      <c r="F97" s="38">
        <v>50</v>
      </c>
      <c r="G97" s="9">
        <f t="shared" si="12"/>
        <v>100</v>
      </c>
      <c r="H97" s="10">
        <f t="shared" si="10"/>
        <v>64.935064935064929</v>
      </c>
      <c r="I97" s="43">
        <f t="shared" si="11"/>
        <v>73.529411764705884</v>
      </c>
      <c r="J97" s="74"/>
    </row>
    <row r="98" spans="1:10" x14ac:dyDescent="0.25">
      <c r="A98" s="198"/>
      <c r="B98" s="12" t="s">
        <v>92</v>
      </c>
      <c r="C98" s="13">
        <v>45</v>
      </c>
      <c r="D98" s="84">
        <v>55</v>
      </c>
      <c r="E98" s="84">
        <v>50</v>
      </c>
      <c r="F98" s="84">
        <v>35</v>
      </c>
      <c r="G98" s="15">
        <f t="shared" si="12"/>
        <v>70</v>
      </c>
      <c r="H98" s="16">
        <f t="shared" si="10"/>
        <v>63.636363636363633</v>
      </c>
      <c r="I98" s="50">
        <f t="shared" si="11"/>
        <v>77.777777777777786</v>
      </c>
      <c r="J98" s="74"/>
    </row>
    <row r="99" spans="1:10" x14ac:dyDescent="0.25">
      <c r="A99" s="198"/>
      <c r="B99" s="53" t="s">
        <v>93</v>
      </c>
      <c r="C99" s="30">
        <f>C98/C97</f>
        <v>0.66176470588235292</v>
      </c>
      <c r="D99" s="30">
        <f>D98/D97</f>
        <v>0.7142857142857143</v>
      </c>
      <c r="E99" s="30">
        <f>E98/E97</f>
        <v>1</v>
      </c>
      <c r="F99" s="30">
        <f>F98/F97</f>
        <v>0.7</v>
      </c>
      <c r="G99" s="15">
        <f t="shared" si="12"/>
        <v>70</v>
      </c>
      <c r="H99" s="16">
        <f t="shared" si="10"/>
        <v>97.999999999999986</v>
      </c>
      <c r="I99" s="50">
        <f t="shared" si="11"/>
        <v>105.77777777777777</v>
      </c>
      <c r="J99" s="74"/>
    </row>
    <row r="100" spans="1:10" ht="26.25" x14ac:dyDescent="0.25">
      <c r="A100" s="198"/>
      <c r="B100" s="52" t="s">
        <v>94</v>
      </c>
      <c r="C100" s="13">
        <v>1</v>
      </c>
      <c r="D100" s="84">
        <v>7</v>
      </c>
      <c r="E100" s="84">
        <v>0</v>
      </c>
      <c r="F100" s="84">
        <v>3</v>
      </c>
      <c r="G100" s="15" t="e">
        <f t="shared" si="12"/>
        <v>#DIV/0!</v>
      </c>
      <c r="H100" s="16">
        <f t="shared" si="10"/>
        <v>42.857142857142854</v>
      </c>
      <c r="I100" s="50">
        <f t="shared" si="11"/>
        <v>300</v>
      </c>
      <c r="J100" s="74"/>
    </row>
    <row r="101" spans="1:10" ht="26.25" x14ac:dyDescent="0.25">
      <c r="A101" s="198"/>
      <c r="B101" s="29" t="s">
        <v>95</v>
      </c>
      <c r="C101" s="30">
        <f>C100/C97</f>
        <v>1.4705882352941176E-2</v>
      </c>
      <c r="D101" s="30">
        <f>D100/D97</f>
        <v>9.0909090909090912E-2</v>
      </c>
      <c r="E101" s="30">
        <f>E100/E97</f>
        <v>0</v>
      </c>
      <c r="F101" s="30">
        <f>F100/F97</f>
        <v>0.06</v>
      </c>
      <c r="G101" s="15" t="e">
        <f t="shared" si="12"/>
        <v>#DIV/0!</v>
      </c>
      <c r="H101" s="16">
        <f t="shared" si="10"/>
        <v>65.999999999999986</v>
      </c>
      <c r="I101" s="50">
        <f t="shared" si="11"/>
        <v>408</v>
      </c>
      <c r="J101" s="74"/>
    </row>
    <row r="102" spans="1:10" ht="26.25" x14ac:dyDescent="0.25">
      <c r="A102" s="198"/>
      <c r="B102" s="85" t="s">
        <v>96</v>
      </c>
      <c r="C102" s="86">
        <f>C97*100000/C7</f>
        <v>1715.0063051702396</v>
      </c>
      <c r="D102" s="86">
        <f>D97*100000/D7</f>
        <v>2596.089008766015</v>
      </c>
      <c r="E102" s="86">
        <f>E97*100000/E7</f>
        <v>1681.2373907195697</v>
      </c>
      <c r="F102" s="86">
        <f>F97*100000/F7</f>
        <v>1707.067258449983</v>
      </c>
      <c r="G102" s="15">
        <f t="shared" si="12"/>
        <v>101.53636053260497</v>
      </c>
      <c r="H102" s="16">
        <f t="shared" si="10"/>
        <v>65.755344007307144</v>
      </c>
      <c r="I102" s="50">
        <f t="shared" si="11"/>
        <v>99.537083525796817</v>
      </c>
      <c r="J102" s="74"/>
    </row>
    <row r="103" spans="1:10" ht="15.75" thickBot="1" x14ac:dyDescent="0.3">
      <c r="A103" s="199"/>
      <c r="B103" s="20" t="s">
        <v>97</v>
      </c>
      <c r="C103" s="21">
        <v>1</v>
      </c>
      <c r="D103" s="87">
        <v>1</v>
      </c>
      <c r="E103" s="87">
        <v>0</v>
      </c>
      <c r="F103" s="87">
        <v>2</v>
      </c>
      <c r="G103" s="23" t="e">
        <f t="shared" si="12"/>
        <v>#DIV/0!</v>
      </c>
      <c r="H103" s="24">
        <f t="shared" si="10"/>
        <v>200</v>
      </c>
      <c r="I103" s="41">
        <f t="shared" si="11"/>
        <v>200</v>
      </c>
      <c r="J103" s="74"/>
    </row>
    <row r="104" spans="1:10" ht="27" thickBot="1" x14ac:dyDescent="0.3">
      <c r="A104" s="88">
        <v>16</v>
      </c>
      <c r="B104" s="89" t="s">
        <v>98</v>
      </c>
      <c r="C104" s="90">
        <v>3687.7</v>
      </c>
      <c r="D104" s="90">
        <v>5520.9</v>
      </c>
      <c r="E104" s="90">
        <v>10651.63</v>
      </c>
      <c r="F104" s="90">
        <v>7014.83</v>
      </c>
      <c r="G104" s="91">
        <f t="shared" si="12"/>
        <v>65.856868854813783</v>
      </c>
      <c r="H104" s="92">
        <f t="shared" si="10"/>
        <v>127.05953739426543</v>
      </c>
      <c r="I104" s="93">
        <f t="shared" si="11"/>
        <v>190.22236082110803</v>
      </c>
      <c r="J104" s="74"/>
    </row>
    <row r="105" spans="1:10" ht="26.25" x14ac:dyDescent="0.25">
      <c r="A105" s="197">
        <v>17</v>
      </c>
      <c r="B105" s="42" t="s">
        <v>99</v>
      </c>
      <c r="C105" s="6">
        <v>1844</v>
      </c>
      <c r="D105" s="6">
        <v>2336.8000000000002</v>
      </c>
      <c r="E105" s="6">
        <v>3242.9</v>
      </c>
      <c r="F105" s="6">
        <v>2468.3000000000002</v>
      </c>
      <c r="G105" s="9">
        <f t="shared" si="12"/>
        <v>76.113972062043231</v>
      </c>
      <c r="H105" s="10">
        <f t="shared" si="10"/>
        <v>105.62735364601164</v>
      </c>
      <c r="I105" s="43">
        <f t="shared" si="11"/>
        <v>133.85574837310196</v>
      </c>
      <c r="J105" s="74"/>
    </row>
    <row r="106" spans="1:10" ht="39" x14ac:dyDescent="0.25">
      <c r="A106" s="198"/>
      <c r="B106" s="52" t="s">
        <v>100</v>
      </c>
      <c r="C106" s="13">
        <v>0</v>
      </c>
      <c r="D106" s="13">
        <v>0</v>
      </c>
      <c r="E106" s="13">
        <v>0</v>
      </c>
      <c r="F106" s="13">
        <v>0</v>
      </c>
      <c r="G106" s="15" t="e">
        <f t="shared" si="12"/>
        <v>#DIV/0!</v>
      </c>
      <c r="H106" s="16" t="e">
        <f t="shared" si="10"/>
        <v>#DIV/0!</v>
      </c>
      <c r="I106" s="50" t="e">
        <f t="shared" si="11"/>
        <v>#DIV/0!</v>
      </c>
      <c r="J106" s="74"/>
    </row>
    <row r="107" spans="1:10" ht="39.75" thickBot="1" x14ac:dyDescent="0.3">
      <c r="A107" s="199"/>
      <c r="B107" s="44" t="s">
        <v>101</v>
      </c>
      <c r="C107" s="33">
        <f>C106/C105</f>
        <v>0</v>
      </c>
      <c r="D107" s="33">
        <f>D106/D105</f>
        <v>0</v>
      </c>
      <c r="E107" s="33">
        <f>E106/E105</f>
        <v>0</v>
      </c>
      <c r="F107" s="33">
        <f>F106/F105</f>
        <v>0</v>
      </c>
      <c r="G107" s="23" t="e">
        <f t="shared" si="12"/>
        <v>#DIV/0!</v>
      </c>
      <c r="H107" s="24" t="e">
        <f t="shared" si="10"/>
        <v>#DIV/0!</v>
      </c>
      <c r="I107" s="41" t="e">
        <f t="shared" si="11"/>
        <v>#DIV/0!</v>
      </c>
      <c r="J107" s="74"/>
    </row>
    <row r="108" spans="1:10" ht="39" x14ac:dyDescent="0.25">
      <c r="A108" s="197">
        <v>18</v>
      </c>
      <c r="B108" s="42" t="s">
        <v>102</v>
      </c>
      <c r="C108" s="6">
        <v>3965</v>
      </c>
      <c r="D108" s="35">
        <v>2966</v>
      </c>
      <c r="E108" s="38">
        <v>2974</v>
      </c>
      <c r="F108" s="8">
        <v>2929</v>
      </c>
      <c r="G108" s="9">
        <f t="shared" si="12"/>
        <v>98.486886348352385</v>
      </c>
      <c r="H108" s="10">
        <f t="shared" si="10"/>
        <v>98.752528658125428</v>
      </c>
      <c r="I108" s="43">
        <f t="shared" si="11"/>
        <v>73.871374527112238</v>
      </c>
      <c r="J108" s="74">
        <v>100</v>
      </c>
    </row>
    <row r="109" spans="1:10" ht="52.5" thickBot="1" x14ac:dyDescent="0.3">
      <c r="A109" s="199"/>
      <c r="B109" s="44" t="s">
        <v>103</v>
      </c>
      <c r="C109" s="94">
        <f>C108/C7</f>
        <v>1</v>
      </c>
      <c r="D109" s="94">
        <f>D108/D7</f>
        <v>1</v>
      </c>
      <c r="E109" s="94">
        <f>E108/E7</f>
        <v>1</v>
      </c>
      <c r="F109" s="95">
        <f>F108/F7</f>
        <v>1</v>
      </c>
      <c r="G109" s="23">
        <f t="shared" si="12"/>
        <v>100</v>
      </c>
      <c r="H109" s="24">
        <f t="shared" si="10"/>
        <v>100</v>
      </c>
      <c r="I109" s="41">
        <f t="shared" si="11"/>
        <v>100</v>
      </c>
      <c r="J109" s="74"/>
    </row>
    <row r="110" spans="1:10" ht="39" x14ac:dyDescent="0.25">
      <c r="A110" s="197">
        <v>19</v>
      </c>
      <c r="B110" s="42" t="s">
        <v>104</v>
      </c>
      <c r="C110" s="6">
        <v>19.57</v>
      </c>
      <c r="D110" s="6">
        <v>19.57</v>
      </c>
      <c r="E110" s="6">
        <v>19.57</v>
      </c>
      <c r="F110" s="6">
        <v>19.57</v>
      </c>
      <c r="G110" s="9">
        <f t="shared" si="12"/>
        <v>100</v>
      </c>
      <c r="H110" s="10">
        <f t="shared" si="10"/>
        <v>100</v>
      </c>
      <c r="I110" s="43">
        <f t="shared" si="11"/>
        <v>100</v>
      </c>
      <c r="J110" s="74"/>
    </row>
    <row r="111" spans="1:10" ht="51.75" x14ac:dyDescent="0.25">
      <c r="A111" s="198"/>
      <c r="B111" s="52" t="s">
        <v>105</v>
      </c>
      <c r="C111" s="13">
        <v>17.989999999999998</v>
      </c>
      <c r="D111" s="13">
        <v>9.7899999999999991</v>
      </c>
      <c r="E111" s="13">
        <v>9.7899999999999991</v>
      </c>
      <c r="F111" s="13">
        <v>9.7899999999999991</v>
      </c>
      <c r="G111" s="15">
        <f t="shared" si="12"/>
        <v>100</v>
      </c>
      <c r="H111" s="16">
        <f t="shared" si="10"/>
        <v>100</v>
      </c>
      <c r="I111" s="50">
        <f t="shared" si="11"/>
        <v>54.41912173429683</v>
      </c>
      <c r="J111" s="74"/>
    </row>
    <row r="112" spans="1:10" ht="78" thickBot="1" x14ac:dyDescent="0.3">
      <c r="A112" s="199"/>
      <c r="B112" s="44" t="s">
        <v>106</v>
      </c>
      <c r="C112" s="94">
        <f>C111/C110</f>
        <v>0.91926417986714348</v>
      </c>
      <c r="D112" s="94">
        <f>D111/D110</f>
        <v>0.50025549310168616</v>
      </c>
      <c r="E112" s="94">
        <f>E111/E110</f>
        <v>0.50025549310168616</v>
      </c>
      <c r="F112" s="94">
        <f>F111/F110</f>
        <v>0.50025549310168616</v>
      </c>
      <c r="G112" s="23">
        <f t="shared" si="12"/>
        <v>100</v>
      </c>
      <c r="H112" s="24">
        <f t="shared" si="10"/>
        <v>100</v>
      </c>
      <c r="I112" s="41">
        <f t="shared" si="11"/>
        <v>54.41912173429683</v>
      </c>
      <c r="J112" s="74"/>
    </row>
    <row r="113" spans="1:10" x14ac:dyDescent="0.25">
      <c r="A113" s="197">
        <v>20</v>
      </c>
      <c r="B113" s="42" t="s">
        <v>107</v>
      </c>
      <c r="C113" s="6">
        <v>4831</v>
      </c>
      <c r="D113" s="6">
        <v>4831</v>
      </c>
      <c r="E113" s="6">
        <v>4831</v>
      </c>
      <c r="F113" s="6">
        <v>4831</v>
      </c>
      <c r="G113" s="9">
        <f t="shared" si="12"/>
        <v>100</v>
      </c>
      <c r="H113" s="10">
        <f t="shared" si="10"/>
        <v>100</v>
      </c>
      <c r="I113" s="43">
        <f t="shared" si="11"/>
        <v>100</v>
      </c>
      <c r="J113" s="74"/>
    </row>
    <row r="114" spans="1:10" ht="39" x14ac:dyDescent="0.25">
      <c r="A114" s="198"/>
      <c r="B114" s="52" t="s">
        <v>108</v>
      </c>
      <c r="C114" s="13">
        <v>60.92</v>
      </c>
      <c r="D114" s="13">
        <v>64.92</v>
      </c>
      <c r="E114" s="13">
        <v>64.92</v>
      </c>
      <c r="F114" s="13">
        <v>64.92</v>
      </c>
      <c r="G114" s="15">
        <f t="shared" si="12"/>
        <v>100</v>
      </c>
      <c r="H114" s="16">
        <f t="shared" si="10"/>
        <v>100</v>
      </c>
      <c r="I114" s="50">
        <f t="shared" si="11"/>
        <v>106.56598818122127</v>
      </c>
      <c r="J114" s="74"/>
    </row>
    <row r="115" spans="1:10" ht="52.5" thickBot="1" x14ac:dyDescent="0.3">
      <c r="A115" s="199"/>
      <c r="B115" s="44" t="s">
        <v>109</v>
      </c>
      <c r="C115" s="94">
        <f>C114/C113</f>
        <v>1.2610225626164356E-2</v>
      </c>
      <c r="D115" s="94">
        <f>D114/D113</f>
        <v>1.3438211550403643E-2</v>
      </c>
      <c r="E115" s="94">
        <f>E114/E113</f>
        <v>1.3438211550403643E-2</v>
      </c>
      <c r="F115" s="94">
        <f>F114/F113</f>
        <v>1.3438211550403643E-2</v>
      </c>
      <c r="G115" s="23">
        <f t="shared" si="12"/>
        <v>100</v>
      </c>
      <c r="H115" s="24">
        <f t="shared" si="10"/>
        <v>100</v>
      </c>
      <c r="I115" s="41">
        <f t="shared" si="11"/>
        <v>106.56598818122127</v>
      </c>
      <c r="J115" s="74"/>
    </row>
    <row r="116" spans="1:10" ht="39" x14ac:dyDescent="0.25">
      <c r="A116" s="197">
        <v>21</v>
      </c>
      <c r="B116" s="42" t="s">
        <v>110</v>
      </c>
      <c r="C116" s="6">
        <v>236</v>
      </c>
      <c r="D116" s="106">
        <v>237</v>
      </c>
      <c r="E116" s="6">
        <v>211</v>
      </c>
      <c r="F116" s="106">
        <v>211</v>
      </c>
      <c r="G116" s="9">
        <f t="shared" si="12"/>
        <v>100</v>
      </c>
      <c r="H116" s="10">
        <f t="shared" si="10"/>
        <v>89.029535864978897</v>
      </c>
      <c r="I116" s="43">
        <f t="shared" si="11"/>
        <v>89.406779661016941</v>
      </c>
      <c r="J116" s="74"/>
    </row>
    <row r="117" spans="1:10" x14ac:dyDescent="0.25">
      <c r="A117" s="198"/>
      <c r="B117" s="52" t="s">
        <v>111</v>
      </c>
      <c r="C117" s="13">
        <v>126</v>
      </c>
      <c r="D117" s="13">
        <v>180</v>
      </c>
      <c r="E117" s="13">
        <v>181</v>
      </c>
      <c r="F117" s="13">
        <v>181</v>
      </c>
      <c r="G117" s="15">
        <f t="shared" si="12"/>
        <v>100</v>
      </c>
      <c r="H117" s="16">
        <f t="shared" si="10"/>
        <v>100.55555555555556</v>
      </c>
      <c r="I117" s="50">
        <f t="shared" si="11"/>
        <v>143.65079365079364</v>
      </c>
      <c r="J117" s="74"/>
    </row>
    <row r="118" spans="1:10" ht="27" thickBot="1" x14ac:dyDescent="0.3">
      <c r="A118" s="199"/>
      <c r="B118" s="44" t="s">
        <v>112</v>
      </c>
      <c r="C118" s="94">
        <f>C117/C116</f>
        <v>0.53389830508474578</v>
      </c>
      <c r="D118" s="94">
        <f>D117/D116</f>
        <v>0.759493670886076</v>
      </c>
      <c r="E118" s="94">
        <f>E117/E116</f>
        <v>0.85781990521327012</v>
      </c>
      <c r="F118" s="94">
        <f>F117/F116</f>
        <v>0.85781990521327012</v>
      </c>
      <c r="G118" s="23">
        <f t="shared" si="12"/>
        <v>100</v>
      </c>
      <c r="H118" s="24">
        <f t="shared" si="10"/>
        <v>112.94628751974723</v>
      </c>
      <c r="I118" s="41">
        <f t="shared" si="11"/>
        <v>160.67102986534266</v>
      </c>
      <c r="J118" s="74"/>
    </row>
    <row r="119" spans="1:10" ht="39" x14ac:dyDescent="0.25">
      <c r="A119" s="197">
        <v>22</v>
      </c>
      <c r="B119" s="42" t="s">
        <v>113</v>
      </c>
      <c r="C119" s="6">
        <v>3700</v>
      </c>
      <c r="D119" s="35">
        <v>25000</v>
      </c>
      <c r="E119" s="6">
        <v>8600</v>
      </c>
      <c r="F119" s="35">
        <v>0</v>
      </c>
      <c r="G119" s="9">
        <f t="shared" si="12"/>
        <v>0</v>
      </c>
      <c r="H119" s="10">
        <f t="shared" si="10"/>
        <v>0</v>
      </c>
      <c r="I119" s="43">
        <f t="shared" si="11"/>
        <v>0</v>
      </c>
      <c r="J119" s="74"/>
    </row>
    <row r="120" spans="1:10" ht="39" x14ac:dyDescent="0.25">
      <c r="A120" s="198"/>
      <c r="B120" s="52" t="s">
        <v>114</v>
      </c>
      <c r="C120" s="13">
        <v>3700</v>
      </c>
      <c r="D120" s="96">
        <v>25000</v>
      </c>
      <c r="E120" s="13">
        <v>3350</v>
      </c>
      <c r="F120" s="96">
        <v>0</v>
      </c>
      <c r="G120" s="15">
        <f t="shared" si="12"/>
        <v>0</v>
      </c>
      <c r="H120" s="16">
        <f t="shared" si="10"/>
        <v>0</v>
      </c>
      <c r="I120" s="50">
        <f t="shared" si="11"/>
        <v>0</v>
      </c>
      <c r="J120" s="74"/>
    </row>
    <row r="121" spans="1:10" ht="39.75" thickBot="1" x14ac:dyDescent="0.3">
      <c r="A121" s="199"/>
      <c r="B121" s="44" t="s">
        <v>115</v>
      </c>
      <c r="C121" s="94">
        <f>C120/C7</f>
        <v>0.93316519546027743</v>
      </c>
      <c r="D121" s="94">
        <f>D120/D7</f>
        <v>8.4288604180714763</v>
      </c>
      <c r="E121" s="94">
        <f>E120/E7</f>
        <v>1.1264290517821116</v>
      </c>
      <c r="F121" s="94">
        <f>F120/F7</f>
        <v>0</v>
      </c>
      <c r="G121" s="23">
        <f t="shared" si="12"/>
        <v>0</v>
      </c>
      <c r="H121" s="24">
        <f t="shared" si="10"/>
        <v>0</v>
      </c>
      <c r="I121" s="41">
        <f t="shared" si="11"/>
        <v>0</v>
      </c>
      <c r="J121" s="74"/>
    </row>
    <row r="122" spans="1:10" ht="39" x14ac:dyDescent="0.25">
      <c r="A122" s="197">
        <v>23</v>
      </c>
      <c r="B122" s="42" t="s">
        <v>116</v>
      </c>
      <c r="C122" s="6">
        <v>567</v>
      </c>
      <c r="D122" s="6">
        <v>1008</v>
      </c>
      <c r="E122" s="6">
        <v>1029</v>
      </c>
      <c r="F122" s="6">
        <v>1029</v>
      </c>
      <c r="G122" s="9">
        <f t="shared" si="12"/>
        <v>100</v>
      </c>
      <c r="H122" s="10">
        <f t="shared" si="10"/>
        <v>102.08333333333333</v>
      </c>
      <c r="I122" s="43">
        <f t="shared" si="11"/>
        <v>181.4814814814815</v>
      </c>
      <c r="J122" s="74"/>
    </row>
    <row r="123" spans="1:10" ht="39.75" thickBot="1" x14ac:dyDescent="0.3">
      <c r="A123" s="199"/>
      <c r="B123" s="44" t="s">
        <v>117</v>
      </c>
      <c r="C123" s="94">
        <f>C122/C7</f>
        <v>0.14300126103404792</v>
      </c>
      <c r="D123" s="94">
        <f>D122/D7</f>
        <v>0.33985165205664192</v>
      </c>
      <c r="E123" s="94">
        <f>E122/E7</f>
        <v>0.34599865501008742</v>
      </c>
      <c r="F123" s="94">
        <f>F122/F7</f>
        <v>0.3513144417890065</v>
      </c>
      <c r="G123" s="23">
        <f t="shared" si="12"/>
        <v>101.536360532605</v>
      </c>
      <c r="H123" s="24">
        <f t="shared" si="10"/>
        <v>103.37288039148744</v>
      </c>
      <c r="I123" s="41">
        <f t="shared" si="11"/>
        <v>245.67226837626293</v>
      </c>
      <c r="J123" s="74"/>
    </row>
    <row r="124" spans="1:10" x14ac:dyDescent="0.25">
      <c r="A124" s="97"/>
      <c r="B124" s="97"/>
      <c r="C124" s="98"/>
      <c r="D124" s="98"/>
      <c r="E124" s="99"/>
      <c r="F124" s="98"/>
      <c r="G124" s="98"/>
      <c r="H124" s="98"/>
      <c r="I124" s="98"/>
      <c r="J124" s="74"/>
    </row>
    <row r="125" spans="1:10" x14ac:dyDescent="0.25">
      <c r="A125" s="97"/>
      <c r="B125" s="97" t="s">
        <v>118</v>
      </c>
      <c r="C125" s="98"/>
      <c r="D125" s="98"/>
      <c r="E125" s="98"/>
      <c r="F125" s="98"/>
      <c r="G125" s="98"/>
      <c r="H125" s="98"/>
      <c r="I125" s="98"/>
      <c r="J125" s="74"/>
    </row>
    <row r="126" spans="1:10" x14ac:dyDescent="0.25">
      <c r="A126" s="97"/>
      <c r="B126" s="97" t="s">
        <v>119</v>
      </c>
      <c r="C126" s="98"/>
      <c r="D126" s="98"/>
      <c r="E126" s="98"/>
      <c r="F126" s="98"/>
      <c r="G126" s="98"/>
      <c r="H126" s="98"/>
      <c r="I126" s="98"/>
      <c r="J126" s="74"/>
    </row>
    <row r="127" spans="1:10" x14ac:dyDescent="0.25">
      <c r="A127" s="97"/>
      <c r="B127" s="97"/>
      <c r="C127" s="98"/>
      <c r="D127" s="98"/>
      <c r="E127" s="100"/>
      <c r="F127" s="100"/>
      <c r="G127" s="98"/>
      <c r="H127" s="98"/>
      <c r="I127" s="98"/>
      <c r="J127" s="74"/>
    </row>
    <row r="128" spans="1:10" x14ac:dyDescent="0.25">
      <c r="A128" s="97"/>
      <c r="B128" s="97"/>
      <c r="C128" s="98"/>
      <c r="D128" s="98"/>
      <c r="E128" s="98"/>
      <c r="F128" s="98"/>
      <c r="G128" s="98"/>
      <c r="H128" s="98"/>
      <c r="I128" s="98"/>
      <c r="J128" s="74"/>
    </row>
    <row r="129" spans="1:10" x14ac:dyDescent="0.25">
      <c r="A129" s="97"/>
      <c r="B129" s="97"/>
      <c r="C129" s="98"/>
      <c r="D129" s="98"/>
      <c r="E129" s="98"/>
      <c r="F129" s="98"/>
      <c r="G129" s="98"/>
      <c r="H129" s="98"/>
      <c r="I129" s="98"/>
      <c r="J129" s="74"/>
    </row>
    <row r="130" spans="1:10" x14ac:dyDescent="0.25">
      <c r="A130" s="97"/>
      <c r="B130" s="97"/>
      <c r="C130" s="98"/>
      <c r="D130" s="98"/>
      <c r="E130" s="98"/>
      <c r="F130" s="98"/>
      <c r="G130" s="98"/>
      <c r="H130" s="98"/>
      <c r="I130" s="98"/>
      <c r="J130" s="74"/>
    </row>
    <row r="131" spans="1:10" x14ac:dyDescent="0.25">
      <c r="A131" s="97"/>
      <c r="B131" s="97"/>
      <c r="C131" s="98"/>
      <c r="D131" s="98"/>
      <c r="E131" s="98"/>
      <c r="F131" s="98"/>
      <c r="G131" s="98"/>
      <c r="H131" s="98"/>
      <c r="I131" s="98"/>
      <c r="J131" s="74"/>
    </row>
    <row r="132" spans="1:10" x14ac:dyDescent="0.25">
      <c r="A132" s="97"/>
      <c r="B132" s="97"/>
      <c r="C132" s="98"/>
      <c r="D132" s="98"/>
      <c r="E132" s="98"/>
      <c r="F132" s="98"/>
      <c r="G132" s="98"/>
      <c r="H132" s="98"/>
      <c r="I132" s="98"/>
      <c r="J132" s="74"/>
    </row>
    <row r="133" spans="1:10" x14ac:dyDescent="0.25">
      <c r="A133" s="97"/>
      <c r="B133" s="97"/>
      <c r="C133" s="98"/>
      <c r="D133" s="98"/>
      <c r="E133" s="98"/>
      <c r="F133" s="98"/>
      <c r="G133" s="98"/>
      <c r="H133" s="98"/>
      <c r="I133" s="98"/>
      <c r="J133" s="74"/>
    </row>
    <row r="134" spans="1:10" x14ac:dyDescent="0.25">
      <c r="A134" s="97"/>
      <c r="B134" s="97"/>
      <c r="C134" s="98"/>
      <c r="D134" s="98"/>
      <c r="E134" s="98"/>
      <c r="F134" s="98"/>
      <c r="G134" s="98"/>
      <c r="H134" s="98"/>
      <c r="I134" s="98"/>
      <c r="J134" s="74"/>
    </row>
    <row r="135" spans="1:10" x14ac:dyDescent="0.25">
      <c r="A135" s="97"/>
      <c r="B135" s="97"/>
      <c r="C135" s="98"/>
      <c r="D135" s="98"/>
      <c r="E135" s="98"/>
      <c r="F135" s="98"/>
      <c r="G135" s="98"/>
      <c r="H135" s="98"/>
      <c r="I135" s="98"/>
      <c r="J135" s="74"/>
    </row>
    <row r="136" spans="1:10" x14ac:dyDescent="0.25">
      <c r="A136" s="97"/>
      <c r="B136" s="97"/>
      <c r="C136" s="98"/>
      <c r="D136" s="98"/>
      <c r="E136" s="98"/>
      <c r="F136" s="98"/>
      <c r="G136" s="98"/>
      <c r="H136" s="98"/>
      <c r="I136" s="98"/>
      <c r="J136" s="74"/>
    </row>
    <row r="137" spans="1:10" x14ac:dyDescent="0.25">
      <c r="A137" s="97"/>
      <c r="B137" s="97"/>
      <c r="C137" s="98"/>
      <c r="D137" s="98"/>
      <c r="E137" s="98"/>
      <c r="F137" s="98"/>
      <c r="G137" s="98"/>
      <c r="H137" s="98"/>
      <c r="I137" s="98"/>
      <c r="J137" s="74"/>
    </row>
    <row r="138" spans="1:10" x14ac:dyDescent="0.25">
      <c r="A138" s="97"/>
      <c r="B138" s="97"/>
      <c r="C138" s="98"/>
      <c r="D138" s="98"/>
      <c r="E138" s="98"/>
      <c r="F138" s="98"/>
      <c r="G138" s="98"/>
      <c r="H138" s="98"/>
      <c r="I138" s="98"/>
      <c r="J138" s="74"/>
    </row>
    <row r="139" spans="1:10" x14ac:dyDescent="0.25">
      <c r="A139" s="97"/>
      <c r="B139" s="97"/>
      <c r="C139" s="98"/>
      <c r="D139" s="98"/>
      <c r="E139" s="98"/>
      <c r="F139" s="98"/>
      <c r="G139" s="98"/>
      <c r="H139" s="98"/>
      <c r="I139" s="98"/>
      <c r="J139" s="74"/>
    </row>
    <row r="140" spans="1:10" x14ac:dyDescent="0.25">
      <c r="A140" s="97"/>
      <c r="B140" s="97"/>
      <c r="C140" s="98"/>
      <c r="D140" s="98"/>
      <c r="E140" s="98"/>
      <c r="F140" s="98"/>
      <c r="G140" s="98"/>
      <c r="H140" s="98"/>
      <c r="I140" s="98"/>
      <c r="J140" s="74"/>
    </row>
    <row r="141" spans="1:10" x14ac:dyDescent="0.25">
      <c r="A141" s="97"/>
      <c r="B141" s="97"/>
      <c r="C141" s="98"/>
      <c r="D141" s="98"/>
      <c r="E141" s="98"/>
      <c r="F141" s="98"/>
      <c r="G141" s="98"/>
      <c r="H141" s="98"/>
      <c r="I141" s="98"/>
      <c r="J141" s="74"/>
    </row>
    <row r="142" spans="1:10" x14ac:dyDescent="0.25">
      <c r="A142" s="97"/>
      <c r="B142" s="97"/>
      <c r="C142" s="98"/>
      <c r="D142" s="98"/>
      <c r="E142" s="98"/>
      <c r="F142" s="98"/>
      <c r="G142" s="98"/>
      <c r="H142" s="98"/>
      <c r="I142" s="98"/>
      <c r="J142" s="74"/>
    </row>
    <row r="143" spans="1:10" x14ac:dyDescent="0.25">
      <c r="A143" s="97"/>
      <c r="B143" s="97"/>
      <c r="C143" s="98"/>
      <c r="D143" s="98"/>
      <c r="E143" s="98"/>
      <c r="F143" s="98"/>
      <c r="G143" s="98"/>
      <c r="H143" s="98"/>
      <c r="I143" s="98"/>
      <c r="J143" s="74"/>
    </row>
    <row r="144" spans="1:10" x14ac:dyDescent="0.25">
      <c r="A144" s="97"/>
      <c r="B144" s="97"/>
      <c r="C144" s="98"/>
      <c r="D144" s="98"/>
      <c r="E144" s="98"/>
      <c r="F144" s="98"/>
      <c r="G144" s="98"/>
      <c r="H144" s="98"/>
      <c r="I144" s="98"/>
      <c r="J144" s="74"/>
    </row>
    <row r="145" spans="1:10" x14ac:dyDescent="0.25">
      <c r="A145" s="97"/>
      <c r="B145" s="97"/>
      <c r="C145" s="98"/>
      <c r="D145" s="98"/>
      <c r="E145" s="98"/>
      <c r="F145" s="98"/>
      <c r="G145" s="98"/>
      <c r="H145" s="98"/>
      <c r="I145" s="98"/>
      <c r="J145" s="74"/>
    </row>
    <row r="146" spans="1:10" x14ac:dyDescent="0.25">
      <c r="A146" s="97"/>
      <c r="B146" s="97"/>
      <c r="C146" s="98"/>
      <c r="D146" s="98"/>
      <c r="E146" s="98"/>
      <c r="F146" s="98"/>
      <c r="G146" s="98"/>
      <c r="H146" s="98"/>
      <c r="I146" s="98"/>
      <c r="J146" s="74"/>
    </row>
    <row r="147" spans="1:10" x14ac:dyDescent="0.25">
      <c r="A147" s="97"/>
      <c r="B147" s="97"/>
      <c r="C147" s="98"/>
      <c r="D147" s="98"/>
      <c r="E147" s="98"/>
      <c r="F147" s="98"/>
      <c r="G147" s="98"/>
      <c r="H147" s="98"/>
      <c r="I147" s="98"/>
      <c r="J147" s="74"/>
    </row>
    <row r="148" spans="1:10" x14ac:dyDescent="0.25">
      <c r="A148" s="97"/>
      <c r="B148" s="97"/>
      <c r="C148" s="98"/>
      <c r="D148" s="98"/>
      <c r="E148" s="98"/>
      <c r="F148" s="98"/>
      <c r="G148" s="98"/>
      <c r="H148" s="98"/>
      <c r="I148" s="98"/>
      <c r="J148" s="74"/>
    </row>
    <row r="149" spans="1:10" x14ac:dyDescent="0.25">
      <c r="A149" s="97"/>
      <c r="B149" s="97"/>
      <c r="C149" s="98"/>
      <c r="D149" s="98"/>
      <c r="E149" s="98"/>
      <c r="F149" s="98"/>
      <c r="G149" s="98"/>
      <c r="H149" s="98"/>
      <c r="I149" s="98"/>
      <c r="J149" s="74"/>
    </row>
    <row r="150" spans="1:10" x14ac:dyDescent="0.25">
      <c r="A150" s="97"/>
      <c r="B150" s="97"/>
      <c r="C150" s="98"/>
      <c r="D150" s="98"/>
      <c r="E150" s="98"/>
      <c r="F150" s="98"/>
      <c r="G150" s="98"/>
      <c r="H150" s="98"/>
      <c r="I150" s="98"/>
      <c r="J150" s="74"/>
    </row>
    <row r="151" spans="1:10" x14ac:dyDescent="0.25">
      <c r="A151" s="97"/>
      <c r="B151" s="97"/>
      <c r="C151" s="98"/>
      <c r="D151" s="98"/>
      <c r="E151" s="98"/>
      <c r="F151" s="98"/>
      <c r="G151" s="98"/>
      <c r="H151" s="98"/>
      <c r="I151" s="98"/>
      <c r="J151" s="74"/>
    </row>
    <row r="152" spans="1:10" x14ac:dyDescent="0.25">
      <c r="A152" s="97"/>
      <c r="B152" s="97"/>
      <c r="C152" s="98"/>
      <c r="D152" s="98"/>
      <c r="E152" s="98"/>
      <c r="F152" s="98"/>
      <c r="G152" s="98"/>
      <c r="H152" s="98"/>
      <c r="I152" s="98"/>
      <c r="J152" s="74"/>
    </row>
    <row r="153" spans="1:10" x14ac:dyDescent="0.25">
      <c r="A153" s="97"/>
      <c r="B153" s="97"/>
      <c r="C153" s="98"/>
      <c r="D153" s="98"/>
      <c r="E153" s="98"/>
      <c r="F153" s="98"/>
      <c r="G153" s="98"/>
      <c r="H153" s="98"/>
      <c r="I153" s="98"/>
      <c r="J153" s="74"/>
    </row>
    <row r="154" spans="1:10" x14ac:dyDescent="0.25">
      <c r="A154" s="97"/>
      <c r="B154" s="97"/>
      <c r="C154" s="98"/>
      <c r="D154" s="98"/>
      <c r="E154" s="98"/>
      <c r="F154" s="98"/>
      <c r="G154" s="98"/>
      <c r="H154" s="98"/>
      <c r="I154" s="98"/>
      <c r="J154" s="74"/>
    </row>
    <row r="155" spans="1:10" x14ac:dyDescent="0.25">
      <c r="A155" s="97"/>
      <c r="B155" s="97"/>
      <c r="C155" s="98"/>
      <c r="D155" s="98"/>
      <c r="E155" s="98"/>
      <c r="F155" s="98"/>
      <c r="G155" s="98"/>
      <c r="H155" s="98"/>
      <c r="I155" s="98"/>
      <c r="J155" s="74"/>
    </row>
    <row r="156" spans="1:10" x14ac:dyDescent="0.25">
      <c r="A156" s="97"/>
      <c r="B156" s="97"/>
      <c r="C156" s="98"/>
      <c r="D156" s="98"/>
      <c r="E156" s="98"/>
      <c r="F156" s="98"/>
      <c r="G156" s="98"/>
      <c r="H156" s="98"/>
      <c r="I156" s="98"/>
      <c r="J156" s="74"/>
    </row>
    <row r="157" spans="1:10" x14ac:dyDescent="0.25">
      <c r="A157" s="97"/>
      <c r="B157" s="97"/>
      <c r="C157" s="98"/>
      <c r="D157" s="98"/>
      <c r="E157" s="98"/>
      <c r="F157" s="98"/>
      <c r="G157" s="98"/>
      <c r="H157" s="98"/>
      <c r="I157" s="98"/>
      <c r="J157" s="74"/>
    </row>
    <row r="158" spans="1:10" x14ac:dyDescent="0.25">
      <c r="A158" s="97"/>
      <c r="B158" s="97"/>
      <c r="C158" s="98"/>
      <c r="D158" s="98"/>
      <c r="E158" s="98"/>
      <c r="F158" s="98"/>
      <c r="G158" s="98"/>
      <c r="H158" s="98"/>
      <c r="I158" s="98"/>
      <c r="J158" s="74"/>
    </row>
    <row r="159" spans="1:10" x14ac:dyDescent="0.25">
      <c r="A159" s="97"/>
      <c r="B159" s="97"/>
      <c r="C159" s="98"/>
      <c r="D159" s="98"/>
      <c r="E159" s="98"/>
      <c r="F159" s="98"/>
      <c r="G159" s="98"/>
      <c r="H159" s="98"/>
      <c r="I159" s="98"/>
      <c r="J159" s="74"/>
    </row>
    <row r="160" spans="1:10" x14ac:dyDescent="0.25">
      <c r="A160" s="97"/>
      <c r="B160" s="97"/>
      <c r="C160" s="98"/>
      <c r="D160" s="98"/>
      <c r="E160" s="98"/>
      <c r="F160" s="98"/>
      <c r="G160" s="98"/>
      <c r="H160" s="98"/>
      <c r="I160" s="98"/>
      <c r="J160" s="74"/>
    </row>
    <row r="161" spans="1:10" x14ac:dyDescent="0.25">
      <c r="A161" s="97"/>
      <c r="B161" s="97"/>
      <c r="C161" s="98"/>
      <c r="D161" s="98"/>
      <c r="E161" s="98"/>
      <c r="F161" s="98"/>
      <c r="G161" s="98"/>
      <c r="H161" s="98"/>
      <c r="I161" s="98"/>
      <c r="J161" s="74"/>
    </row>
    <row r="162" spans="1:10" x14ac:dyDescent="0.25">
      <c r="A162" s="97"/>
      <c r="B162" s="97"/>
      <c r="C162" s="98"/>
      <c r="D162" s="98"/>
      <c r="E162" s="98"/>
      <c r="F162" s="98"/>
      <c r="G162" s="98"/>
      <c r="H162" s="98"/>
      <c r="I162" s="98"/>
      <c r="J162" s="74"/>
    </row>
    <row r="163" spans="1:10" x14ac:dyDescent="0.25">
      <c r="A163" s="97"/>
      <c r="B163" s="97"/>
      <c r="C163" s="98"/>
      <c r="D163" s="98"/>
      <c r="E163" s="98"/>
      <c r="F163" s="98"/>
      <c r="G163" s="98"/>
      <c r="H163" s="98"/>
      <c r="I163" s="98"/>
      <c r="J163" s="74"/>
    </row>
    <row r="164" spans="1:10" x14ac:dyDescent="0.25">
      <c r="A164" s="97"/>
      <c r="B164" s="97"/>
      <c r="C164" s="98"/>
      <c r="D164" s="98"/>
      <c r="E164" s="98"/>
      <c r="F164" s="98"/>
      <c r="G164" s="98"/>
      <c r="H164" s="98"/>
      <c r="I164" s="98"/>
      <c r="J164" s="74"/>
    </row>
    <row r="165" spans="1:10" x14ac:dyDescent="0.25">
      <c r="A165" s="97"/>
      <c r="B165" s="97"/>
      <c r="C165" s="98"/>
      <c r="D165" s="98"/>
      <c r="E165" s="98"/>
      <c r="F165" s="98"/>
      <c r="G165" s="98"/>
      <c r="H165" s="98"/>
      <c r="I165" s="98"/>
      <c r="J165" s="74"/>
    </row>
    <row r="166" spans="1:10" x14ac:dyDescent="0.25">
      <c r="A166" s="97"/>
      <c r="B166" s="97"/>
      <c r="C166" s="98"/>
      <c r="D166" s="98"/>
      <c r="E166" s="98"/>
      <c r="F166" s="98"/>
      <c r="G166" s="98"/>
      <c r="H166" s="98"/>
      <c r="I166" s="98"/>
      <c r="J166" s="74"/>
    </row>
    <row r="167" spans="1:10" x14ac:dyDescent="0.25">
      <c r="A167" s="97"/>
      <c r="B167" s="97"/>
      <c r="C167" s="98"/>
      <c r="D167" s="98"/>
      <c r="E167" s="98"/>
      <c r="F167" s="98"/>
      <c r="G167" s="98"/>
      <c r="H167" s="98"/>
      <c r="I167" s="98"/>
      <c r="J167" s="74"/>
    </row>
    <row r="168" spans="1:10" x14ac:dyDescent="0.25">
      <c r="A168" s="97"/>
      <c r="B168" s="97"/>
      <c r="C168" s="98"/>
      <c r="D168" s="98"/>
      <c r="E168" s="98"/>
      <c r="F168" s="98"/>
      <c r="G168" s="98"/>
      <c r="H168" s="98"/>
      <c r="I168" s="98"/>
      <c r="J168" s="74"/>
    </row>
    <row r="169" spans="1:10" x14ac:dyDescent="0.25">
      <c r="A169" s="97"/>
      <c r="B169" s="97"/>
      <c r="C169" s="98"/>
      <c r="D169" s="98"/>
      <c r="E169" s="98"/>
      <c r="F169" s="98"/>
      <c r="G169" s="98"/>
      <c r="H169" s="98"/>
      <c r="I169" s="98"/>
      <c r="J169" s="74"/>
    </row>
    <row r="170" spans="1:10" x14ac:dyDescent="0.25">
      <c r="A170" s="97"/>
      <c r="B170" s="97"/>
      <c r="C170" s="98"/>
      <c r="D170" s="98"/>
      <c r="E170" s="98"/>
      <c r="F170" s="98"/>
      <c r="G170" s="98"/>
      <c r="H170" s="98"/>
      <c r="I170" s="98"/>
      <c r="J170" s="74"/>
    </row>
    <row r="171" spans="1:10" x14ac:dyDescent="0.25">
      <c r="A171" s="97"/>
      <c r="B171" s="97"/>
      <c r="C171" s="98"/>
      <c r="D171" s="98"/>
      <c r="E171" s="98"/>
      <c r="F171" s="98"/>
      <c r="G171" s="98"/>
      <c r="H171" s="98"/>
      <c r="I171" s="98"/>
      <c r="J171" s="74"/>
    </row>
    <row r="172" spans="1:10" x14ac:dyDescent="0.25">
      <c r="A172" s="97"/>
      <c r="B172" s="97"/>
      <c r="C172" s="98"/>
      <c r="D172" s="98"/>
      <c r="E172" s="98"/>
      <c r="F172" s="98"/>
      <c r="G172" s="98"/>
      <c r="H172" s="98"/>
      <c r="I172" s="98"/>
      <c r="J172" s="74"/>
    </row>
    <row r="173" spans="1:10" x14ac:dyDescent="0.25">
      <c r="A173" s="97"/>
      <c r="B173" s="97"/>
      <c r="C173" s="98"/>
      <c r="D173" s="98"/>
      <c r="E173" s="98"/>
      <c r="F173" s="98"/>
      <c r="G173" s="98"/>
      <c r="H173" s="98"/>
      <c r="I173" s="98"/>
      <c r="J173" s="74"/>
    </row>
    <row r="174" spans="1:10" x14ac:dyDescent="0.25">
      <c r="A174" s="97"/>
      <c r="B174" s="97"/>
      <c r="C174" s="98"/>
      <c r="D174" s="98"/>
      <c r="E174" s="98"/>
      <c r="F174" s="98"/>
      <c r="G174" s="98"/>
      <c r="H174" s="98"/>
      <c r="I174" s="98"/>
      <c r="J174" s="74"/>
    </row>
    <row r="175" spans="1:10" x14ac:dyDescent="0.25">
      <c r="A175" s="97"/>
      <c r="B175" s="97"/>
      <c r="C175" s="98"/>
      <c r="D175" s="98"/>
      <c r="E175" s="98"/>
      <c r="F175" s="98"/>
      <c r="G175" s="98"/>
      <c r="H175" s="98"/>
      <c r="I175" s="98"/>
      <c r="J175" s="74"/>
    </row>
    <row r="176" spans="1:10" x14ac:dyDescent="0.25">
      <c r="A176" s="97"/>
      <c r="B176" s="97"/>
      <c r="C176" s="98"/>
      <c r="D176" s="98"/>
      <c r="E176" s="98"/>
      <c r="F176" s="98"/>
      <c r="G176" s="98"/>
      <c r="H176" s="98"/>
      <c r="I176" s="98"/>
      <c r="J176" s="74"/>
    </row>
    <row r="177" spans="1:10" x14ac:dyDescent="0.25">
      <c r="A177" s="97"/>
      <c r="B177" s="97"/>
      <c r="C177" s="98"/>
      <c r="D177" s="98"/>
      <c r="E177" s="98"/>
      <c r="F177" s="98"/>
      <c r="G177" s="98"/>
      <c r="H177" s="98"/>
      <c r="I177" s="98"/>
      <c r="J177" s="74"/>
    </row>
    <row r="178" spans="1:10" x14ac:dyDescent="0.25">
      <c r="A178" s="97"/>
      <c r="B178" s="97"/>
      <c r="C178" s="98"/>
      <c r="D178" s="98"/>
      <c r="E178" s="98"/>
      <c r="F178" s="98"/>
      <c r="G178" s="98"/>
      <c r="H178" s="98"/>
      <c r="I178" s="98"/>
      <c r="J178" s="74"/>
    </row>
    <row r="179" spans="1:10" x14ac:dyDescent="0.25">
      <c r="A179" s="97"/>
      <c r="B179" s="97"/>
      <c r="C179" s="98"/>
      <c r="D179" s="98"/>
      <c r="E179" s="98"/>
      <c r="F179" s="98"/>
      <c r="G179" s="98"/>
      <c r="H179" s="98"/>
      <c r="I179" s="98"/>
      <c r="J179" s="74"/>
    </row>
    <row r="180" spans="1:10" x14ac:dyDescent="0.25">
      <c r="A180" s="97"/>
      <c r="B180" s="97"/>
      <c r="C180" s="98"/>
      <c r="D180" s="98"/>
      <c r="E180" s="98"/>
      <c r="F180" s="98"/>
      <c r="G180" s="98"/>
      <c r="H180" s="98"/>
      <c r="I180" s="98"/>
      <c r="J180" s="74"/>
    </row>
    <row r="181" spans="1:10" x14ac:dyDescent="0.25">
      <c r="A181" s="97"/>
      <c r="B181" s="97"/>
      <c r="C181" s="98"/>
      <c r="D181" s="98"/>
      <c r="E181" s="98"/>
      <c r="F181" s="98"/>
      <c r="G181" s="98"/>
      <c r="H181" s="98"/>
      <c r="I181" s="98"/>
      <c r="J181" s="74"/>
    </row>
    <row r="182" spans="1:10" x14ac:dyDescent="0.25">
      <c r="A182" s="97"/>
      <c r="B182" s="97"/>
      <c r="C182" s="98"/>
      <c r="D182" s="98"/>
      <c r="E182" s="98"/>
      <c r="F182" s="98"/>
      <c r="G182" s="98"/>
      <c r="H182" s="98"/>
      <c r="I182" s="98"/>
      <c r="J182" s="74"/>
    </row>
    <row r="183" spans="1:10" x14ac:dyDescent="0.25">
      <c r="A183" s="97"/>
      <c r="B183" s="97"/>
      <c r="C183" s="98"/>
      <c r="D183" s="98"/>
      <c r="E183" s="98"/>
      <c r="F183" s="98"/>
      <c r="G183" s="98"/>
      <c r="H183" s="98"/>
      <c r="I183" s="98"/>
      <c r="J183" s="74"/>
    </row>
    <row r="184" spans="1:10" x14ac:dyDescent="0.25">
      <c r="A184" s="97"/>
      <c r="B184" s="97"/>
      <c r="C184" s="98"/>
      <c r="D184" s="98"/>
      <c r="E184" s="98"/>
      <c r="F184" s="98"/>
      <c r="G184" s="98"/>
      <c r="H184" s="98"/>
      <c r="I184" s="98"/>
      <c r="J184" s="74"/>
    </row>
    <row r="185" spans="1:10" x14ac:dyDescent="0.25">
      <c r="A185" s="97"/>
      <c r="B185" s="97"/>
      <c r="C185" s="98"/>
      <c r="D185" s="98"/>
      <c r="E185" s="98"/>
      <c r="F185" s="98"/>
      <c r="G185" s="98"/>
      <c r="H185" s="98"/>
      <c r="I185" s="98"/>
      <c r="J185" s="74"/>
    </row>
    <row r="186" spans="1:10" x14ac:dyDescent="0.25">
      <c r="A186" s="97"/>
      <c r="B186" s="97"/>
      <c r="C186" s="98"/>
      <c r="D186" s="98"/>
      <c r="E186" s="98"/>
      <c r="F186" s="98"/>
      <c r="G186" s="98"/>
      <c r="H186" s="98"/>
      <c r="I186" s="98"/>
      <c r="J186" s="74"/>
    </row>
    <row r="187" spans="1:10" x14ac:dyDescent="0.25">
      <c r="A187" s="97"/>
      <c r="B187" s="97"/>
      <c r="C187" s="98"/>
      <c r="D187" s="98"/>
      <c r="E187" s="98"/>
      <c r="F187" s="98"/>
      <c r="G187" s="98"/>
      <c r="H187" s="98"/>
      <c r="I187" s="98"/>
      <c r="J187" s="74"/>
    </row>
    <row r="188" spans="1:10" x14ac:dyDescent="0.25">
      <c r="A188" s="97"/>
      <c r="B188" s="97"/>
      <c r="C188" s="98"/>
      <c r="D188" s="98"/>
      <c r="E188" s="98"/>
      <c r="F188" s="98"/>
      <c r="G188" s="98"/>
      <c r="H188" s="98"/>
      <c r="I188" s="98"/>
      <c r="J188" s="74"/>
    </row>
    <row r="189" spans="1:10" x14ac:dyDescent="0.25">
      <c r="A189" s="97"/>
      <c r="B189" s="97"/>
      <c r="C189" s="98"/>
      <c r="D189" s="98"/>
      <c r="E189" s="98"/>
      <c r="F189" s="98"/>
      <c r="G189" s="98"/>
      <c r="H189" s="98"/>
      <c r="I189" s="98"/>
      <c r="J189" s="74"/>
    </row>
    <row r="190" spans="1:10" x14ac:dyDescent="0.25">
      <c r="A190" s="97"/>
      <c r="B190" s="97"/>
      <c r="C190" s="98"/>
      <c r="D190" s="98"/>
      <c r="E190" s="98"/>
      <c r="F190" s="98"/>
      <c r="G190" s="98"/>
      <c r="H190" s="98"/>
      <c r="I190" s="98"/>
      <c r="J190" s="74"/>
    </row>
    <row r="191" spans="1:10" x14ac:dyDescent="0.25">
      <c r="A191" s="97"/>
      <c r="B191" s="97"/>
      <c r="C191" s="98"/>
      <c r="D191" s="98"/>
      <c r="E191" s="98"/>
      <c r="F191" s="98"/>
      <c r="G191" s="98"/>
      <c r="H191" s="98"/>
      <c r="I191" s="98"/>
      <c r="J191" s="74"/>
    </row>
    <row r="192" spans="1:10" x14ac:dyDescent="0.25">
      <c r="A192" s="97"/>
      <c r="B192" s="97"/>
      <c r="C192" s="98"/>
      <c r="D192" s="98"/>
      <c r="E192" s="98"/>
      <c r="F192" s="98"/>
      <c r="G192" s="98"/>
      <c r="H192" s="98"/>
      <c r="I192" s="98"/>
      <c r="J192" s="74"/>
    </row>
    <row r="193" spans="1:10" x14ac:dyDescent="0.25">
      <c r="A193" s="97"/>
      <c r="B193" s="97"/>
      <c r="C193" s="98"/>
      <c r="D193" s="98"/>
      <c r="E193" s="98"/>
      <c r="F193" s="98"/>
      <c r="G193" s="98"/>
      <c r="H193" s="98"/>
      <c r="I193" s="98"/>
      <c r="J193" s="74"/>
    </row>
    <row r="194" spans="1:10" x14ac:dyDescent="0.25">
      <c r="A194" s="97"/>
      <c r="B194" s="97"/>
      <c r="C194" s="98"/>
      <c r="D194" s="98"/>
      <c r="E194" s="98"/>
      <c r="F194" s="98"/>
      <c r="G194" s="98"/>
      <c r="H194" s="98"/>
      <c r="I194" s="98"/>
      <c r="J194" s="74"/>
    </row>
    <row r="195" spans="1:10" x14ac:dyDescent="0.25">
      <c r="A195" s="97"/>
      <c r="B195" s="97"/>
      <c r="C195" s="98"/>
      <c r="D195" s="98"/>
      <c r="E195" s="98"/>
      <c r="F195" s="98"/>
      <c r="G195" s="98"/>
      <c r="H195" s="98"/>
      <c r="I195" s="98"/>
      <c r="J195" s="74"/>
    </row>
    <row r="196" spans="1:10" x14ac:dyDescent="0.25">
      <c r="A196" s="97"/>
      <c r="B196" s="97"/>
      <c r="C196" s="98"/>
      <c r="D196" s="98"/>
      <c r="E196" s="98"/>
      <c r="F196" s="98"/>
      <c r="G196" s="98"/>
      <c r="H196" s="98"/>
      <c r="I196" s="98"/>
      <c r="J196" s="74"/>
    </row>
    <row r="197" spans="1:10" x14ac:dyDescent="0.25">
      <c r="A197" s="97"/>
      <c r="B197" s="97"/>
      <c r="C197" s="98"/>
      <c r="D197" s="98"/>
      <c r="E197" s="98"/>
      <c r="F197" s="98"/>
      <c r="G197" s="98"/>
      <c r="H197" s="98"/>
      <c r="I197" s="98"/>
      <c r="J197" s="74"/>
    </row>
    <row r="198" spans="1:10" x14ac:dyDescent="0.25">
      <c r="A198" s="97"/>
      <c r="B198" s="97"/>
      <c r="C198" s="98"/>
      <c r="D198" s="98"/>
      <c r="E198" s="98"/>
      <c r="F198" s="98"/>
      <c r="G198" s="98"/>
      <c r="H198" s="98"/>
      <c r="I198" s="98"/>
      <c r="J198" s="74"/>
    </row>
    <row r="199" spans="1:10" x14ac:dyDescent="0.25">
      <c r="A199" s="97"/>
      <c r="B199" s="97"/>
      <c r="C199" s="98"/>
      <c r="D199" s="98"/>
      <c r="E199" s="98"/>
      <c r="F199" s="98"/>
      <c r="G199" s="98"/>
      <c r="H199" s="98"/>
      <c r="I199" s="98"/>
      <c r="J199" s="74"/>
    </row>
    <row r="200" spans="1:10" x14ac:dyDescent="0.25">
      <c r="A200" s="97"/>
      <c r="B200" s="97"/>
      <c r="C200" s="98"/>
      <c r="D200" s="98"/>
      <c r="E200" s="98"/>
      <c r="F200" s="98"/>
      <c r="G200" s="98"/>
      <c r="H200" s="98"/>
      <c r="I200" s="98"/>
      <c r="J200" s="74"/>
    </row>
    <row r="201" spans="1:10" x14ac:dyDescent="0.25">
      <c r="A201" s="97"/>
      <c r="B201" s="97"/>
      <c r="C201" s="98"/>
      <c r="D201" s="98"/>
      <c r="E201" s="98"/>
      <c r="F201" s="98"/>
      <c r="G201" s="98"/>
      <c r="H201" s="98"/>
      <c r="I201" s="98"/>
      <c r="J201" s="74"/>
    </row>
    <row r="202" spans="1:10" x14ac:dyDescent="0.25">
      <c r="A202" s="97"/>
      <c r="B202" s="97"/>
      <c r="C202" s="98"/>
      <c r="D202" s="98"/>
      <c r="E202" s="98"/>
      <c r="F202" s="98"/>
      <c r="G202" s="98"/>
      <c r="H202" s="98"/>
      <c r="I202" s="98"/>
      <c r="J202" s="74"/>
    </row>
    <row r="203" spans="1:10" x14ac:dyDescent="0.25">
      <c r="A203" s="97"/>
      <c r="B203" s="97"/>
      <c r="C203" s="98"/>
      <c r="D203" s="98"/>
      <c r="E203" s="98"/>
      <c r="F203" s="98"/>
      <c r="G203" s="98"/>
      <c r="H203" s="98"/>
      <c r="I203" s="98"/>
      <c r="J203" s="74"/>
    </row>
    <row r="204" spans="1:10" x14ac:dyDescent="0.25">
      <c r="A204" s="97"/>
      <c r="B204" s="97"/>
      <c r="C204" s="98"/>
      <c r="D204" s="98"/>
      <c r="E204" s="98"/>
      <c r="F204" s="98"/>
      <c r="G204" s="98"/>
      <c r="H204" s="98"/>
      <c r="I204" s="98"/>
      <c r="J204" s="74"/>
    </row>
    <row r="205" spans="1:10" x14ac:dyDescent="0.25">
      <c r="A205" s="97"/>
      <c r="B205" s="97"/>
      <c r="C205" s="98"/>
      <c r="D205" s="98"/>
      <c r="E205" s="98"/>
      <c r="F205" s="98"/>
      <c r="G205" s="98"/>
      <c r="H205" s="98"/>
      <c r="I205" s="98"/>
      <c r="J205" s="74"/>
    </row>
    <row r="206" spans="1:10" x14ac:dyDescent="0.25">
      <c r="A206" s="97"/>
      <c r="B206" s="97"/>
      <c r="C206" s="98"/>
      <c r="D206" s="98"/>
      <c r="E206" s="98"/>
      <c r="F206" s="98"/>
      <c r="G206" s="98"/>
      <c r="H206" s="98"/>
      <c r="I206" s="98"/>
      <c r="J206" s="74"/>
    </row>
    <row r="207" spans="1:10" x14ac:dyDescent="0.25">
      <c r="A207" s="97"/>
      <c r="B207" s="97"/>
      <c r="C207" s="98"/>
      <c r="D207" s="98"/>
      <c r="E207" s="98"/>
      <c r="F207" s="98"/>
      <c r="G207" s="98"/>
      <c r="H207" s="98"/>
      <c r="I207" s="98"/>
      <c r="J207" s="74"/>
    </row>
    <row r="208" spans="1:10" x14ac:dyDescent="0.25">
      <c r="A208" s="97"/>
      <c r="B208" s="97"/>
      <c r="C208" s="98"/>
      <c r="D208" s="98"/>
      <c r="E208" s="98"/>
      <c r="F208" s="98"/>
      <c r="G208" s="98"/>
      <c r="H208" s="98"/>
      <c r="I208" s="98"/>
      <c r="J208" s="74"/>
    </row>
    <row r="209" spans="1:10" x14ac:dyDescent="0.25">
      <c r="A209" s="97"/>
      <c r="B209" s="97"/>
      <c r="C209" s="98"/>
      <c r="D209" s="98"/>
      <c r="E209" s="98"/>
      <c r="F209" s="98"/>
      <c r="G209" s="98"/>
      <c r="H209" s="98"/>
      <c r="I209" s="98"/>
      <c r="J209" s="74"/>
    </row>
    <row r="210" spans="1:10" x14ac:dyDescent="0.25">
      <c r="A210" s="97"/>
      <c r="B210" s="97"/>
      <c r="C210" s="98"/>
      <c r="D210" s="98"/>
      <c r="E210" s="98"/>
      <c r="F210" s="98"/>
      <c r="G210" s="98"/>
      <c r="H210" s="98"/>
      <c r="I210" s="98"/>
      <c r="J210" s="74"/>
    </row>
    <row r="211" spans="1:10" x14ac:dyDescent="0.25">
      <c r="A211" s="97"/>
      <c r="B211" s="97"/>
      <c r="C211" s="98"/>
      <c r="D211" s="98"/>
      <c r="E211" s="98"/>
      <c r="F211" s="98"/>
      <c r="G211" s="98"/>
      <c r="H211" s="98"/>
      <c r="I211" s="98"/>
      <c r="J211" s="74"/>
    </row>
    <row r="212" spans="1:10" x14ac:dyDescent="0.25">
      <c r="A212" s="97"/>
      <c r="B212" s="97"/>
      <c r="C212" s="98"/>
      <c r="D212" s="98"/>
      <c r="E212" s="98"/>
      <c r="F212" s="98"/>
      <c r="G212" s="98"/>
      <c r="H212" s="98"/>
      <c r="I212" s="98"/>
      <c r="J212" s="74"/>
    </row>
    <row r="213" spans="1:10" x14ac:dyDescent="0.25">
      <c r="A213" s="97"/>
      <c r="B213" s="97"/>
      <c r="C213" s="98"/>
      <c r="D213" s="98"/>
      <c r="E213" s="98"/>
      <c r="F213" s="98"/>
      <c r="G213" s="98"/>
      <c r="H213" s="98"/>
      <c r="I213" s="98"/>
      <c r="J213" s="74"/>
    </row>
    <row r="214" spans="1:10" x14ac:dyDescent="0.25">
      <c r="A214" s="97"/>
      <c r="B214" s="97"/>
      <c r="C214" s="98"/>
      <c r="D214" s="98"/>
      <c r="E214" s="98"/>
      <c r="F214" s="98"/>
      <c r="G214" s="98"/>
      <c r="H214" s="98"/>
      <c r="I214" s="98"/>
      <c r="J214" s="74"/>
    </row>
    <row r="215" spans="1:10" x14ac:dyDescent="0.25">
      <c r="A215" s="97"/>
      <c r="B215" s="97"/>
      <c r="C215" s="98"/>
      <c r="D215" s="98"/>
      <c r="E215" s="98"/>
      <c r="F215" s="98"/>
      <c r="G215" s="98"/>
      <c r="H215" s="98"/>
      <c r="I215" s="98"/>
      <c r="J215" s="74"/>
    </row>
    <row r="216" spans="1:10" x14ac:dyDescent="0.25">
      <c r="A216" s="97"/>
      <c r="B216" s="97"/>
      <c r="C216" s="98"/>
      <c r="D216" s="98"/>
      <c r="E216" s="98"/>
      <c r="F216" s="98"/>
      <c r="G216" s="98"/>
      <c r="H216" s="98"/>
      <c r="I216" s="98"/>
      <c r="J216" s="74"/>
    </row>
    <row r="217" spans="1:10" x14ac:dyDescent="0.25">
      <c r="A217" s="97"/>
      <c r="B217" s="97"/>
      <c r="C217" s="98"/>
      <c r="D217" s="98"/>
      <c r="E217" s="98"/>
      <c r="F217" s="98"/>
      <c r="G217" s="98"/>
      <c r="H217" s="98"/>
      <c r="I217" s="98"/>
      <c r="J217" s="74"/>
    </row>
    <row r="218" spans="1:10" x14ac:dyDescent="0.25">
      <c r="A218" s="97"/>
      <c r="B218" s="97"/>
      <c r="C218" s="98"/>
      <c r="D218" s="98"/>
      <c r="E218" s="98"/>
      <c r="F218" s="98"/>
      <c r="G218" s="98"/>
      <c r="H218" s="98"/>
      <c r="I218" s="98"/>
      <c r="J218" s="74"/>
    </row>
    <row r="219" spans="1:10" x14ac:dyDescent="0.25">
      <c r="A219" s="97"/>
      <c r="B219" s="97"/>
      <c r="C219" s="98"/>
      <c r="D219" s="98"/>
      <c r="E219" s="98"/>
      <c r="F219" s="98"/>
      <c r="G219" s="98"/>
      <c r="H219" s="98"/>
      <c r="I219" s="98"/>
      <c r="J219" s="74"/>
    </row>
    <row r="220" spans="1:10" x14ac:dyDescent="0.25">
      <c r="A220" s="97"/>
      <c r="B220" s="97"/>
      <c r="C220" s="98"/>
      <c r="D220" s="98"/>
      <c r="E220" s="98"/>
      <c r="F220" s="98"/>
      <c r="G220" s="98"/>
      <c r="H220" s="98"/>
      <c r="I220" s="98"/>
      <c r="J220" s="74"/>
    </row>
    <row r="221" spans="1:10" x14ac:dyDescent="0.25">
      <c r="A221" s="97"/>
      <c r="B221" s="97"/>
      <c r="C221" s="98"/>
      <c r="D221" s="98"/>
      <c r="E221" s="98"/>
      <c r="F221" s="98"/>
      <c r="G221" s="98"/>
      <c r="H221" s="98"/>
      <c r="I221" s="98"/>
      <c r="J221" s="74"/>
    </row>
    <row r="222" spans="1:10" x14ac:dyDescent="0.25">
      <c r="A222" s="97"/>
      <c r="B222" s="97"/>
      <c r="C222" s="98"/>
      <c r="D222" s="98"/>
      <c r="E222" s="98"/>
      <c r="F222" s="98"/>
      <c r="G222" s="98"/>
      <c r="H222" s="98"/>
      <c r="I222" s="98"/>
      <c r="J222" s="74"/>
    </row>
    <row r="223" spans="1:10" x14ac:dyDescent="0.25">
      <c r="A223" s="97"/>
      <c r="B223" s="97"/>
      <c r="C223" s="98"/>
      <c r="D223" s="98"/>
      <c r="E223" s="98"/>
      <c r="F223" s="98"/>
      <c r="G223" s="98"/>
      <c r="H223" s="98"/>
      <c r="I223" s="98"/>
      <c r="J223" s="74"/>
    </row>
    <row r="224" spans="1:10" x14ac:dyDescent="0.25">
      <c r="A224" s="97"/>
      <c r="B224" s="97"/>
      <c r="C224" s="98"/>
      <c r="D224" s="98"/>
      <c r="E224" s="98"/>
      <c r="F224" s="98"/>
      <c r="G224" s="98"/>
      <c r="H224" s="98"/>
      <c r="I224" s="98"/>
      <c r="J224" s="74"/>
    </row>
    <row r="225" spans="1:10" x14ac:dyDescent="0.25">
      <c r="A225" s="97"/>
      <c r="B225" s="97"/>
      <c r="C225" s="98"/>
      <c r="D225" s="98"/>
      <c r="E225" s="98"/>
      <c r="F225" s="98"/>
      <c r="G225" s="98"/>
      <c r="H225" s="98"/>
      <c r="I225" s="98"/>
      <c r="J225" s="74"/>
    </row>
    <row r="226" spans="1:10" x14ac:dyDescent="0.25">
      <c r="A226" s="97"/>
      <c r="B226" s="97"/>
      <c r="C226" s="98"/>
      <c r="D226" s="98"/>
      <c r="E226" s="98"/>
      <c r="F226" s="98"/>
      <c r="G226" s="98"/>
      <c r="H226" s="98"/>
      <c r="I226" s="98"/>
      <c r="J226" s="74"/>
    </row>
    <row r="227" spans="1:10" x14ac:dyDescent="0.25">
      <c r="A227" s="97"/>
      <c r="B227" s="97"/>
      <c r="C227" s="98"/>
      <c r="D227" s="98"/>
      <c r="E227" s="98"/>
      <c r="F227" s="98"/>
      <c r="G227" s="98"/>
      <c r="H227" s="98"/>
      <c r="I227" s="98"/>
      <c r="J227" s="74"/>
    </row>
    <row r="228" spans="1:10" x14ac:dyDescent="0.25">
      <c r="A228" s="97"/>
      <c r="B228" s="97"/>
      <c r="C228" s="98"/>
      <c r="D228" s="98"/>
      <c r="E228" s="98"/>
      <c r="F228" s="98"/>
      <c r="G228" s="98"/>
      <c r="H228" s="98"/>
      <c r="I228" s="98"/>
      <c r="J228" s="74"/>
    </row>
    <row r="229" spans="1:10" x14ac:dyDescent="0.25">
      <c r="A229" s="97"/>
      <c r="B229" s="97"/>
      <c r="C229" s="98"/>
      <c r="D229" s="98"/>
      <c r="E229" s="98"/>
      <c r="F229" s="98"/>
      <c r="G229" s="98"/>
      <c r="H229" s="98"/>
      <c r="I229" s="98"/>
      <c r="J229" s="74"/>
    </row>
    <row r="230" spans="1:10" x14ac:dyDescent="0.25">
      <c r="A230" s="97"/>
      <c r="B230" s="97"/>
      <c r="C230" s="98"/>
      <c r="D230" s="98"/>
      <c r="E230" s="98"/>
      <c r="F230" s="98"/>
      <c r="G230" s="98"/>
      <c r="H230" s="98"/>
      <c r="I230" s="98"/>
      <c r="J230" s="74"/>
    </row>
    <row r="231" spans="1:10" x14ac:dyDescent="0.25">
      <c r="A231" s="97"/>
      <c r="B231" s="97"/>
      <c r="C231" s="98"/>
      <c r="D231" s="98"/>
      <c r="E231" s="98"/>
      <c r="F231" s="98"/>
      <c r="G231" s="98"/>
      <c r="H231" s="98"/>
      <c r="I231" s="98"/>
      <c r="J231" s="74"/>
    </row>
    <row r="232" spans="1:10" x14ac:dyDescent="0.25">
      <c r="A232" s="97"/>
      <c r="B232" s="97"/>
      <c r="C232" s="98"/>
      <c r="D232" s="98"/>
      <c r="E232" s="98"/>
      <c r="F232" s="98"/>
      <c r="G232" s="98"/>
      <c r="H232" s="98"/>
      <c r="I232" s="98"/>
      <c r="J232" s="74"/>
    </row>
    <row r="233" spans="1:10" x14ac:dyDescent="0.25">
      <c r="A233" s="97"/>
      <c r="B233" s="97"/>
      <c r="C233" s="98"/>
      <c r="D233" s="98"/>
      <c r="E233" s="98"/>
      <c r="F233" s="98"/>
      <c r="G233" s="98"/>
      <c r="H233" s="98"/>
      <c r="I233" s="98"/>
      <c r="J233" s="74"/>
    </row>
    <row r="234" spans="1:10" x14ac:dyDescent="0.25">
      <c r="A234" s="97"/>
      <c r="B234" s="97"/>
      <c r="C234" s="98"/>
      <c r="D234" s="98"/>
      <c r="E234" s="98"/>
      <c r="F234" s="98"/>
      <c r="G234" s="98"/>
      <c r="H234" s="98"/>
      <c r="I234" s="98"/>
      <c r="J234" s="74"/>
    </row>
    <row r="235" spans="1:10" x14ac:dyDescent="0.25">
      <c r="A235" s="97"/>
      <c r="B235" s="97"/>
      <c r="C235" s="98"/>
      <c r="D235" s="98"/>
      <c r="E235" s="98"/>
      <c r="F235" s="98"/>
      <c r="G235" s="98"/>
      <c r="H235" s="98"/>
      <c r="I235" s="98"/>
      <c r="J235" s="74"/>
    </row>
    <row r="236" spans="1:10" x14ac:dyDescent="0.25">
      <c r="A236" s="97"/>
      <c r="B236" s="97"/>
      <c r="C236" s="98"/>
      <c r="D236" s="98"/>
      <c r="E236" s="98"/>
      <c r="F236" s="98"/>
      <c r="G236" s="98"/>
      <c r="H236" s="98"/>
      <c r="I236" s="98"/>
      <c r="J236" s="74"/>
    </row>
    <row r="237" spans="1:10" x14ac:dyDescent="0.25">
      <c r="A237" s="97"/>
      <c r="B237" s="97"/>
      <c r="C237" s="98"/>
      <c r="D237" s="98"/>
      <c r="E237" s="98"/>
      <c r="F237" s="98"/>
      <c r="G237" s="98"/>
      <c r="H237" s="98"/>
      <c r="I237" s="98"/>
      <c r="J237" s="74"/>
    </row>
    <row r="238" spans="1:10" x14ac:dyDescent="0.25">
      <c r="A238" s="97"/>
      <c r="B238" s="97"/>
      <c r="C238" s="98"/>
      <c r="D238" s="98"/>
      <c r="E238" s="98"/>
      <c r="F238" s="98"/>
      <c r="G238" s="98"/>
      <c r="H238" s="98"/>
      <c r="I238" s="98"/>
      <c r="J238" s="74"/>
    </row>
    <row r="239" spans="1:10" x14ac:dyDescent="0.25">
      <c r="A239" s="97"/>
      <c r="B239" s="97"/>
      <c r="C239" s="98"/>
      <c r="D239" s="98"/>
      <c r="E239" s="98"/>
      <c r="F239" s="98"/>
      <c r="G239" s="98"/>
      <c r="H239" s="98"/>
      <c r="I239" s="98"/>
      <c r="J239" s="74"/>
    </row>
    <row r="240" spans="1:10" x14ac:dyDescent="0.25">
      <c r="A240" s="97"/>
      <c r="B240" s="97"/>
      <c r="C240" s="98"/>
      <c r="D240" s="98"/>
      <c r="E240" s="98"/>
      <c r="F240" s="98"/>
      <c r="G240" s="98"/>
      <c r="H240" s="98"/>
      <c r="I240" s="98"/>
      <c r="J240" s="74"/>
    </row>
    <row r="241" spans="1:10" x14ac:dyDescent="0.25">
      <c r="A241" s="97"/>
      <c r="B241" s="97"/>
      <c r="C241" s="98"/>
      <c r="D241" s="98"/>
      <c r="E241" s="98"/>
      <c r="F241" s="98"/>
      <c r="G241" s="98"/>
      <c r="H241" s="98"/>
      <c r="I241" s="98"/>
      <c r="J241" s="74"/>
    </row>
    <row r="242" spans="1:10" x14ac:dyDescent="0.25">
      <c r="A242" s="97"/>
      <c r="B242" s="97"/>
      <c r="C242" s="98"/>
      <c r="D242" s="98"/>
      <c r="E242" s="98"/>
      <c r="F242" s="98"/>
      <c r="G242" s="98"/>
      <c r="H242" s="98"/>
      <c r="I242" s="98"/>
      <c r="J242" s="74"/>
    </row>
    <row r="243" spans="1:10" x14ac:dyDescent="0.25">
      <c r="A243" s="97"/>
      <c r="B243" s="97"/>
      <c r="C243" s="98"/>
      <c r="D243" s="98"/>
      <c r="E243" s="98"/>
      <c r="F243" s="98"/>
      <c r="G243" s="98"/>
      <c r="H243" s="98"/>
      <c r="I243" s="98"/>
      <c r="J243" s="74"/>
    </row>
    <row r="244" spans="1:10" x14ac:dyDescent="0.25">
      <c r="A244" s="97"/>
      <c r="B244" s="97"/>
      <c r="C244" s="98"/>
      <c r="D244" s="98"/>
      <c r="E244" s="98"/>
      <c r="F244" s="98"/>
      <c r="G244" s="98"/>
      <c r="H244" s="98"/>
      <c r="I244" s="98"/>
      <c r="J244" s="74"/>
    </row>
    <row r="245" spans="1:10" x14ac:dyDescent="0.25">
      <c r="A245" s="97"/>
      <c r="B245" s="97"/>
      <c r="C245" s="98"/>
      <c r="D245" s="98"/>
      <c r="E245" s="98"/>
      <c r="F245" s="98"/>
      <c r="G245" s="98"/>
      <c r="H245" s="98"/>
      <c r="I245" s="98"/>
      <c r="J245" s="74"/>
    </row>
    <row r="246" spans="1:10" x14ac:dyDescent="0.25">
      <c r="A246" s="97"/>
      <c r="B246" s="97"/>
      <c r="C246" s="98"/>
      <c r="D246" s="98"/>
      <c r="E246" s="98"/>
      <c r="F246" s="98"/>
      <c r="G246" s="98"/>
      <c r="H246" s="98"/>
      <c r="I246" s="98"/>
      <c r="J246" s="74"/>
    </row>
    <row r="247" spans="1:10" x14ac:dyDescent="0.25">
      <c r="A247" s="97"/>
      <c r="B247" s="97"/>
      <c r="C247" s="98"/>
      <c r="D247" s="98"/>
      <c r="E247" s="98"/>
      <c r="F247" s="98"/>
      <c r="G247" s="98"/>
      <c r="H247" s="98"/>
      <c r="I247" s="98"/>
      <c r="J247" s="74"/>
    </row>
    <row r="248" spans="1:10" x14ac:dyDescent="0.25">
      <c r="A248" s="97"/>
      <c r="B248" s="97"/>
      <c r="C248" s="98"/>
      <c r="D248" s="98"/>
      <c r="E248" s="98"/>
      <c r="F248" s="98"/>
      <c r="G248" s="98"/>
      <c r="H248" s="98"/>
      <c r="I248" s="98"/>
      <c r="J248" s="74"/>
    </row>
    <row r="249" spans="1:10" x14ac:dyDescent="0.25">
      <c r="A249" s="97"/>
      <c r="B249" s="97"/>
      <c r="C249" s="98"/>
      <c r="D249" s="98"/>
      <c r="E249" s="98"/>
      <c r="F249" s="98"/>
      <c r="G249" s="98"/>
      <c r="H249" s="98"/>
      <c r="I249" s="98"/>
      <c r="J249" s="74"/>
    </row>
    <row r="250" spans="1:10" x14ac:dyDescent="0.25">
      <c r="A250" s="97"/>
      <c r="B250" s="97"/>
      <c r="C250" s="98"/>
      <c r="D250" s="98"/>
      <c r="E250" s="98"/>
      <c r="F250" s="98"/>
      <c r="G250" s="98"/>
      <c r="H250" s="98"/>
      <c r="I250" s="98"/>
      <c r="J250" s="74"/>
    </row>
    <row r="251" spans="1:10" x14ac:dyDescent="0.25">
      <c r="A251" s="97"/>
      <c r="B251" s="97"/>
      <c r="C251" s="98"/>
      <c r="D251" s="98"/>
      <c r="E251" s="98"/>
      <c r="F251" s="98"/>
      <c r="G251" s="98"/>
      <c r="H251" s="98"/>
      <c r="I251" s="98"/>
      <c r="J251" s="74"/>
    </row>
    <row r="252" spans="1:10" x14ac:dyDescent="0.25">
      <c r="A252" s="97"/>
      <c r="B252" s="97"/>
      <c r="C252" s="98"/>
      <c r="D252" s="98"/>
      <c r="E252" s="98"/>
      <c r="F252" s="98"/>
      <c r="G252" s="98"/>
      <c r="H252" s="98"/>
      <c r="I252" s="98"/>
      <c r="J252" s="74"/>
    </row>
    <row r="253" spans="1:10" x14ac:dyDescent="0.25">
      <c r="A253" s="97"/>
      <c r="B253" s="97"/>
      <c r="C253" s="98"/>
      <c r="D253" s="98"/>
      <c r="E253" s="98"/>
      <c r="F253" s="98"/>
      <c r="G253" s="98"/>
      <c r="H253" s="98"/>
      <c r="I253" s="98"/>
      <c r="J253" s="74"/>
    </row>
    <row r="254" spans="1:10" x14ac:dyDescent="0.25">
      <c r="A254" s="97"/>
      <c r="B254" s="97"/>
      <c r="C254" s="98"/>
      <c r="D254" s="98"/>
      <c r="E254" s="98"/>
      <c r="F254" s="98"/>
      <c r="G254" s="98"/>
      <c r="H254" s="98"/>
      <c r="I254" s="98"/>
      <c r="J254" s="74"/>
    </row>
    <row r="255" spans="1:10" x14ac:dyDescent="0.25">
      <c r="A255" s="97"/>
      <c r="B255" s="97"/>
      <c r="C255" s="98"/>
      <c r="D255" s="98"/>
      <c r="E255" s="98"/>
      <c r="F255" s="98"/>
      <c r="G255" s="98"/>
      <c r="H255" s="98"/>
      <c r="I255" s="98"/>
      <c r="J255" s="74"/>
    </row>
    <row r="256" spans="1:10" x14ac:dyDescent="0.25">
      <c r="A256" s="97"/>
      <c r="B256" s="97"/>
      <c r="C256" s="98"/>
      <c r="D256" s="98"/>
      <c r="E256" s="98"/>
      <c r="F256" s="98"/>
      <c r="G256" s="98"/>
      <c r="H256" s="98"/>
      <c r="I256" s="98"/>
      <c r="J256" s="74"/>
    </row>
    <row r="257" spans="1:10" x14ac:dyDescent="0.25">
      <c r="A257" s="97"/>
      <c r="B257" s="97"/>
      <c r="C257" s="98"/>
      <c r="D257" s="98"/>
      <c r="E257" s="98"/>
      <c r="F257" s="98"/>
      <c r="G257" s="98"/>
      <c r="H257" s="98"/>
      <c r="I257" s="98"/>
      <c r="J257" s="74"/>
    </row>
    <row r="258" spans="1:10" x14ac:dyDescent="0.25">
      <c r="A258" s="97"/>
      <c r="B258" s="97"/>
      <c r="C258" s="98"/>
      <c r="D258" s="98"/>
      <c r="E258" s="98"/>
      <c r="F258" s="98"/>
      <c r="G258" s="98"/>
      <c r="H258" s="98"/>
      <c r="I258" s="98"/>
      <c r="J258" s="74"/>
    </row>
    <row r="259" spans="1:10" x14ac:dyDescent="0.25">
      <c r="A259" s="97"/>
      <c r="B259" s="97"/>
      <c r="C259" s="98"/>
      <c r="D259" s="98"/>
      <c r="E259" s="98"/>
      <c r="F259" s="98"/>
      <c r="G259" s="98"/>
      <c r="H259" s="98"/>
      <c r="I259" s="98"/>
      <c r="J259" s="74"/>
    </row>
    <row r="260" spans="1:10" x14ac:dyDescent="0.25">
      <c r="A260" s="97"/>
      <c r="B260" s="97"/>
      <c r="C260" s="98"/>
      <c r="D260" s="98"/>
      <c r="E260" s="98"/>
      <c r="F260" s="98"/>
      <c r="G260" s="98"/>
      <c r="H260" s="98"/>
      <c r="I260" s="74"/>
      <c r="J260" s="74"/>
    </row>
    <row r="261" spans="1:10" x14ac:dyDescent="0.25">
      <c r="A261" s="97"/>
      <c r="B261" s="97"/>
      <c r="C261" s="98"/>
      <c r="D261" s="98"/>
      <c r="E261" s="98"/>
      <c r="F261" s="98"/>
      <c r="G261" s="98"/>
      <c r="H261" s="98"/>
      <c r="I261" s="74"/>
      <c r="J261" s="74"/>
    </row>
    <row r="262" spans="1:10" x14ac:dyDescent="0.25">
      <c r="A262" s="97"/>
      <c r="B262" s="97"/>
      <c r="C262" s="98"/>
      <c r="D262" s="98"/>
      <c r="E262" s="98"/>
      <c r="F262" s="98"/>
      <c r="G262" s="98"/>
      <c r="H262" s="98"/>
      <c r="I262" s="74"/>
      <c r="J262" s="74"/>
    </row>
    <row r="263" spans="1:10" x14ac:dyDescent="0.25">
      <c r="A263" s="97"/>
      <c r="B263" s="97"/>
      <c r="C263" s="98"/>
      <c r="D263" s="98"/>
      <c r="E263" s="98"/>
      <c r="F263" s="98"/>
      <c r="G263" s="98"/>
      <c r="H263" s="98"/>
      <c r="I263" s="74"/>
      <c r="J263" s="74"/>
    </row>
    <row r="264" spans="1:10" x14ac:dyDescent="0.25">
      <c r="A264" s="97"/>
      <c r="B264" s="97"/>
      <c r="C264" s="98"/>
      <c r="D264" s="98"/>
      <c r="E264" s="98"/>
      <c r="F264" s="98"/>
      <c r="G264" s="98"/>
      <c r="H264" s="98"/>
      <c r="I264" s="74"/>
      <c r="J264" s="74"/>
    </row>
    <row r="265" spans="1:10" x14ac:dyDescent="0.25">
      <c r="A265" s="97"/>
      <c r="B265" s="97"/>
      <c r="C265" s="98"/>
      <c r="D265" s="98"/>
      <c r="E265" s="98"/>
      <c r="F265" s="98"/>
      <c r="G265" s="98"/>
      <c r="H265" s="98"/>
      <c r="I265" s="74"/>
      <c r="J265" s="74"/>
    </row>
    <row r="266" spans="1:10" x14ac:dyDescent="0.25">
      <c r="A266" s="97"/>
      <c r="B266" s="97"/>
      <c r="C266" s="98"/>
      <c r="D266" s="98"/>
      <c r="E266" s="98"/>
      <c r="F266" s="98"/>
      <c r="G266" s="98"/>
      <c r="H266" s="98"/>
      <c r="I266" s="74"/>
      <c r="J266" s="74"/>
    </row>
    <row r="267" spans="1:10" x14ac:dyDescent="0.25">
      <c r="A267" s="97"/>
      <c r="B267" s="97"/>
      <c r="C267" s="98"/>
      <c r="D267" s="98"/>
      <c r="E267" s="98"/>
      <c r="F267" s="98"/>
      <c r="G267" s="98"/>
      <c r="H267" s="98"/>
      <c r="I267" s="74"/>
      <c r="J267" s="74"/>
    </row>
    <row r="268" spans="1:10" x14ac:dyDescent="0.25">
      <c r="A268" s="97"/>
      <c r="B268" s="97"/>
      <c r="C268" s="98"/>
      <c r="D268" s="98"/>
      <c r="E268" s="98"/>
      <c r="F268" s="98"/>
      <c r="G268" s="98"/>
      <c r="H268" s="98"/>
      <c r="I268" s="74"/>
      <c r="J268" s="74"/>
    </row>
    <row r="269" spans="1:10" x14ac:dyDescent="0.25">
      <c r="A269" s="97"/>
      <c r="B269" s="97"/>
      <c r="C269" s="98"/>
      <c r="D269" s="98"/>
      <c r="E269" s="98"/>
      <c r="F269" s="98"/>
      <c r="G269" s="98"/>
      <c r="H269" s="98"/>
      <c r="I269" s="74"/>
      <c r="J269" s="74"/>
    </row>
    <row r="270" spans="1:10" x14ac:dyDescent="0.25">
      <c r="A270" s="97"/>
      <c r="B270" s="97"/>
      <c r="C270" s="98"/>
      <c r="D270" s="98"/>
      <c r="E270" s="98"/>
      <c r="F270" s="98"/>
      <c r="G270" s="98"/>
      <c r="H270" s="98"/>
      <c r="I270" s="74"/>
      <c r="J270" s="74"/>
    </row>
    <row r="271" spans="1:10" x14ac:dyDescent="0.25">
      <c r="A271" s="97"/>
      <c r="B271" s="97"/>
      <c r="C271" s="98"/>
      <c r="D271" s="98"/>
      <c r="E271" s="98"/>
      <c r="F271" s="98"/>
      <c r="G271" s="98"/>
      <c r="H271" s="98"/>
      <c r="I271" s="74"/>
      <c r="J271" s="74"/>
    </row>
    <row r="272" spans="1:10" x14ac:dyDescent="0.25">
      <c r="A272" s="97"/>
      <c r="B272" s="97"/>
      <c r="C272" s="98"/>
      <c r="D272" s="98"/>
      <c r="E272" s="98"/>
      <c r="F272" s="98"/>
      <c r="G272" s="98"/>
      <c r="H272" s="98"/>
      <c r="I272" s="74"/>
      <c r="J272" s="74"/>
    </row>
    <row r="273" spans="1:10" x14ac:dyDescent="0.25">
      <c r="A273" s="97"/>
      <c r="B273" s="97"/>
      <c r="C273" s="97"/>
      <c r="D273" s="97"/>
      <c r="E273" s="97"/>
      <c r="F273" s="97"/>
      <c r="G273" s="98"/>
      <c r="H273" s="98"/>
      <c r="I273" s="74"/>
      <c r="J273" s="74"/>
    </row>
    <row r="274" spans="1:10" x14ac:dyDescent="0.25">
      <c r="A274" s="97"/>
      <c r="B274" s="97"/>
      <c r="C274" s="97"/>
      <c r="D274" s="97"/>
      <c r="E274" s="97"/>
      <c r="F274" s="97"/>
      <c r="G274" s="98"/>
      <c r="H274" s="98"/>
      <c r="I274" s="74"/>
      <c r="J274" s="74"/>
    </row>
    <row r="275" spans="1:10" x14ac:dyDescent="0.25">
      <c r="A275" s="97"/>
      <c r="B275" s="97"/>
      <c r="C275" s="97"/>
      <c r="D275" s="97"/>
      <c r="E275" s="97"/>
      <c r="F275" s="97"/>
      <c r="G275" s="98"/>
      <c r="H275" s="98"/>
      <c r="I275" s="74"/>
      <c r="J275" s="74"/>
    </row>
    <row r="276" spans="1:10" x14ac:dyDescent="0.25">
      <c r="A276" s="97"/>
      <c r="B276" s="97"/>
      <c r="C276" s="97"/>
      <c r="D276" s="97"/>
      <c r="E276" s="97"/>
      <c r="F276" s="97"/>
      <c r="G276" s="98"/>
      <c r="H276" s="98"/>
      <c r="I276" s="74"/>
      <c r="J276" s="74"/>
    </row>
    <row r="277" spans="1:10" x14ac:dyDescent="0.25">
      <c r="A277" s="97"/>
      <c r="B277" s="97"/>
      <c r="C277" s="97"/>
      <c r="D277" s="97"/>
      <c r="E277" s="97"/>
      <c r="F277" s="97"/>
      <c r="G277" s="98"/>
      <c r="H277" s="98"/>
      <c r="I277" s="74"/>
      <c r="J277" s="74"/>
    </row>
    <row r="278" spans="1:10" x14ac:dyDescent="0.25">
      <c r="A278" s="97"/>
      <c r="B278" s="97"/>
      <c r="C278" s="97"/>
      <c r="D278" s="97"/>
      <c r="E278" s="97"/>
      <c r="F278" s="97"/>
      <c r="G278" s="98"/>
      <c r="H278" s="98"/>
      <c r="I278" s="74"/>
      <c r="J278" s="74"/>
    </row>
    <row r="279" spans="1:10" x14ac:dyDescent="0.25">
      <c r="A279" s="97"/>
      <c r="B279" s="97"/>
      <c r="C279" s="97"/>
      <c r="D279" s="97"/>
      <c r="E279" s="97"/>
      <c r="F279" s="97"/>
      <c r="G279" s="98"/>
      <c r="H279" s="98"/>
      <c r="I279" s="74"/>
      <c r="J279" s="74"/>
    </row>
    <row r="280" spans="1:10" x14ac:dyDescent="0.25">
      <c r="A280" s="97"/>
      <c r="B280" s="97"/>
      <c r="C280" s="97"/>
      <c r="D280" s="97"/>
      <c r="E280" s="97"/>
      <c r="F280" s="97"/>
      <c r="G280" s="98"/>
      <c r="H280" s="98"/>
      <c r="I280" s="74"/>
      <c r="J280" s="74"/>
    </row>
    <row r="281" spans="1:10" x14ac:dyDescent="0.25">
      <c r="A281" s="97"/>
      <c r="B281" s="97"/>
      <c r="C281" s="97"/>
      <c r="D281" s="97"/>
      <c r="E281" s="97"/>
      <c r="F281" s="97"/>
      <c r="G281" s="98"/>
      <c r="H281" s="98"/>
      <c r="I281" s="74"/>
      <c r="J281" s="74"/>
    </row>
    <row r="282" spans="1:10" x14ac:dyDescent="0.25">
      <c r="A282" s="97"/>
      <c r="B282" s="97"/>
      <c r="C282" s="97"/>
      <c r="D282" s="97"/>
      <c r="E282" s="97"/>
      <c r="F282" s="97"/>
      <c r="G282" s="98"/>
      <c r="H282" s="98"/>
      <c r="I282" s="74"/>
      <c r="J282" s="74"/>
    </row>
  </sheetData>
  <mergeCells count="31">
    <mergeCell ref="A7:A10"/>
    <mergeCell ref="A1:I1"/>
    <mergeCell ref="A2:I2"/>
    <mergeCell ref="A3:I3"/>
    <mergeCell ref="A5:A6"/>
    <mergeCell ref="B5:B6"/>
    <mergeCell ref="C5:C6"/>
    <mergeCell ref="D5:D6"/>
    <mergeCell ref="E5:E6"/>
    <mergeCell ref="F5:F6"/>
    <mergeCell ref="A92:A94"/>
    <mergeCell ref="A11:A17"/>
    <mergeCell ref="A18:A19"/>
    <mergeCell ref="A20:A21"/>
    <mergeCell ref="A22:A23"/>
    <mergeCell ref="A24:A55"/>
    <mergeCell ref="A56:A57"/>
    <mergeCell ref="A58:A59"/>
    <mergeCell ref="A60:A82"/>
    <mergeCell ref="A83:A86"/>
    <mergeCell ref="A87:A89"/>
    <mergeCell ref="A90:A91"/>
    <mergeCell ref="A116:A118"/>
    <mergeCell ref="A119:A121"/>
    <mergeCell ref="A122:A123"/>
    <mergeCell ref="A95:A96"/>
    <mergeCell ref="A97:A103"/>
    <mergeCell ref="A105:A107"/>
    <mergeCell ref="A108:A109"/>
    <mergeCell ref="A110:A112"/>
    <mergeCell ref="A113:A115"/>
  </mergeCells>
  <pageMargins left="0.25" right="0.25" top="0.75" bottom="0.75" header="0.3" footer="0.3"/>
  <pageSetup paperSize="9" scale="80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2"/>
  <sheetViews>
    <sheetView workbookViewId="0">
      <selection activeCell="M107" sqref="M107"/>
    </sheetView>
  </sheetViews>
  <sheetFormatPr defaultRowHeight="15" x14ac:dyDescent="0.25"/>
  <cols>
    <col min="1" max="1" width="3.28515625" customWidth="1"/>
    <col min="2" max="2" width="37" customWidth="1"/>
    <col min="3" max="3" width="10.28515625" customWidth="1"/>
    <col min="4" max="4" width="10.7109375" customWidth="1"/>
    <col min="5" max="5" width="13.140625" bestFit="1" customWidth="1"/>
    <col min="6" max="6" width="9.5703125" customWidth="1"/>
    <col min="7" max="7" width="10.140625" customWidth="1"/>
    <col min="8" max="9" width="11.42578125" bestFit="1" customWidth="1"/>
    <col min="257" max="257" width="3.28515625" customWidth="1"/>
    <col min="258" max="258" width="31.42578125" customWidth="1"/>
    <col min="259" max="259" width="10.28515625" customWidth="1"/>
    <col min="260" max="260" width="10.7109375" customWidth="1"/>
    <col min="261" max="261" width="13.140625" bestFit="1" customWidth="1"/>
    <col min="262" max="262" width="9.5703125" customWidth="1"/>
    <col min="263" max="263" width="10.140625" customWidth="1"/>
    <col min="264" max="265" width="11.42578125" bestFit="1" customWidth="1"/>
    <col min="513" max="513" width="3.28515625" customWidth="1"/>
    <col min="514" max="514" width="31.42578125" customWidth="1"/>
    <col min="515" max="515" width="10.28515625" customWidth="1"/>
    <col min="516" max="516" width="10.7109375" customWidth="1"/>
    <col min="517" max="517" width="13.140625" bestFit="1" customWidth="1"/>
    <col min="518" max="518" width="9.5703125" customWidth="1"/>
    <col min="519" max="519" width="10.140625" customWidth="1"/>
    <col min="520" max="521" width="11.42578125" bestFit="1" customWidth="1"/>
    <col min="769" max="769" width="3.28515625" customWidth="1"/>
    <col min="770" max="770" width="31.42578125" customWidth="1"/>
    <col min="771" max="771" width="10.28515625" customWidth="1"/>
    <col min="772" max="772" width="10.7109375" customWidth="1"/>
    <col min="773" max="773" width="13.140625" bestFit="1" customWidth="1"/>
    <col min="774" max="774" width="9.5703125" customWidth="1"/>
    <col min="775" max="775" width="10.140625" customWidth="1"/>
    <col min="776" max="777" width="11.42578125" bestFit="1" customWidth="1"/>
    <col min="1025" max="1025" width="3.28515625" customWidth="1"/>
    <col min="1026" max="1026" width="31.42578125" customWidth="1"/>
    <col min="1027" max="1027" width="10.28515625" customWidth="1"/>
    <col min="1028" max="1028" width="10.7109375" customWidth="1"/>
    <col min="1029" max="1029" width="13.140625" bestFit="1" customWidth="1"/>
    <col min="1030" max="1030" width="9.5703125" customWidth="1"/>
    <col min="1031" max="1031" width="10.140625" customWidth="1"/>
    <col min="1032" max="1033" width="11.42578125" bestFit="1" customWidth="1"/>
    <col min="1281" max="1281" width="3.28515625" customWidth="1"/>
    <col min="1282" max="1282" width="31.42578125" customWidth="1"/>
    <col min="1283" max="1283" width="10.28515625" customWidth="1"/>
    <col min="1284" max="1284" width="10.7109375" customWidth="1"/>
    <col min="1285" max="1285" width="13.140625" bestFit="1" customWidth="1"/>
    <col min="1286" max="1286" width="9.5703125" customWidth="1"/>
    <col min="1287" max="1287" width="10.140625" customWidth="1"/>
    <col min="1288" max="1289" width="11.42578125" bestFit="1" customWidth="1"/>
    <col min="1537" max="1537" width="3.28515625" customWidth="1"/>
    <col min="1538" max="1538" width="31.42578125" customWidth="1"/>
    <col min="1539" max="1539" width="10.28515625" customWidth="1"/>
    <col min="1540" max="1540" width="10.7109375" customWidth="1"/>
    <col min="1541" max="1541" width="13.140625" bestFit="1" customWidth="1"/>
    <col min="1542" max="1542" width="9.5703125" customWidth="1"/>
    <col min="1543" max="1543" width="10.140625" customWidth="1"/>
    <col min="1544" max="1545" width="11.42578125" bestFit="1" customWidth="1"/>
    <col min="1793" max="1793" width="3.28515625" customWidth="1"/>
    <col min="1794" max="1794" width="31.42578125" customWidth="1"/>
    <col min="1795" max="1795" width="10.28515625" customWidth="1"/>
    <col min="1796" max="1796" width="10.7109375" customWidth="1"/>
    <col min="1797" max="1797" width="13.140625" bestFit="1" customWidth="1"/>
    <col min="1798" max="1798" width="9.5703125" customWidth="1"/>
    <col min="1799" max="1799" width="10.140625" customWidth="1"/>
    <col min="1800" max="1801" width="11.42578125" bestFit="1" customWidth="1"/>
    <col min="2049" max="2049" width="3.28515625" customWidth="1"/>
    <col min="2050" max="2050" width="31.42578125" customWidth="1"/>
    <col min="2051" max="2051" width="10.28515625" customWidth="1"/>
    <col min="2052" max="2052" width="10.7109375" customWidth="1"/>
    <col min="2053" max="2053" width="13.140625" bestFit="1" customWidth="1"/>
    <col min="2054" max="2054" width="9.5703125" customWidth="1"/>
    <col min="2055" max="2055" width="10.140625" customWidth="1"/>
    <col min="2056" max="2057" width="11.42578125" bestFit="1" customWidth="1"/>
    <col min="2305" max="2305" width="3.28515625" customWidth="1"/>
    <col min="2306" max="2306" width="31.42578125" customWidth="1"/>
    <col min="2307" max="2307" width="10.28515625" customWidth="1"/>
    <col min="2308" max="2308" width="10.7109375" customWidth="1"/>
    <col min="2309" max="2309" width="13.140625" bestFit="1" customWidth="1"/>
    <col min="2310" max="2310" width="9.5703125" customWidth="1"/>
    <col min="2311" max="2311" width="10.140625" customWidth="1"/>
    <col min="2312" max="2313" width="11.42578125" bestFit="1" customWidth="1"/>
    <col min="2561" max="2561" width="3.28515625" customWidth="1"/>
    <col min="2562" max="2562" width="31.42578125" customWidth="1"/>
    <col min="2563" max="2563" width="10.28515625" customWidth="1"/>
    <col min="2564" max="2564" width="10.7109375" customWidth="1"/>
    <col min="2565" max="2565" width="13.140625" bestFit="1" customWidth="1"/>
    <col min="2566" max="2566" width="9.5703125" customWidth="1"/>
    <col min="2567" max="2567" width="10.140625" customWidth="1"/>
    <col min="2568" max="2569" width="11.42578125" bestFit="1" customWidth="1"/>
    <col min="2817" max="2817" width="3.28515625" customWidth="1"/>
    <col min="2818" max="2818" width="31.42578125" customWidth="1"/>
    <col min="2819" max="2819" width="10.28515625" customWidth="1"/>
    <col min="2820" max="2820" width="10.7109375" customWidth="1"/>
    <col min="2821" max="2821" width="13.140625" bestFit="1" customWidth="1"/>
    <col min="2822" max="2822" width="9.5703125" customWidth="1"/>
    <col min="2823" max="2823" width="10.140625" customWidth="1"/>
    <col min="2824" max="2825" width="11.42578125" bestFit="1" customWidth="1"/>
    <col min="3073" max="3073" width="3.28515625" customWidth="1"/>
    <col min="3074" max="3074" width="31.42578125" customWidth="1"/>
    <col min="3075" max="3075" width="10.28515625" customWidth="1"/>
    <col min="3076" max="3076" width="10.7109375" customWidth="1"/>
    <col min="3077" max="3077" width="13.140625" bestFit="1" customWidth="1"/>
    <col min="3078" max="3078" width="9.5703125" customWidth="1"/>
    <col min="3079" max="3079" width="10.140625" customWidth="1"/>
    <col min="3080" max="3081" width="11.42578125" bestFit="1" customWidth="1"/>
    <col min="3329" max="3329" width="3.28515625" customWidth="1"/>
    <col min="3330" max="3330" width="31.42578125" customWidth="1"/>
    <col min="3331" max="3331" width="10.28515625" customWidth="1"/>
    <col min="3332" max="3332" width="10.7109375" customWidth="1"/>
    <col min="3333" max="3333" width="13.140625" bestFit="1" customWidth="1"/>
    <col min="3334" max="3334" width="9.5703125" customWidth="1"/>
    <col min="3335" max="3335" width="10.140625" customWidth="1"/>
    <col min="3336" max="3337" width="11.42578125" bestFit="1" customWidth="1"/>
    <col min="3585" max="3585" width="3.28515625" customWidth="1"/>
    <col min="3586" max="3586" width="31.42578125" customWidth="1"/>
    <col min="3587" max="3587" width="10.28515625" customWidth="1"/>
    <col min="3588" max="3588" width="10.7109375" customWidth="1"/>
    <col min="3589" max="3589" width="13.140625" bestFit="1" customWidth="1"/>
    <col min="3590" max="3590" width="9.5703125" customWidth="1"/>
    <col min="3591" max="3591" width="10.140625" customWidth="1"/>
    <col min="3592" max="3593" width="11.42578125" bestFit="1" customWidth="1"/>
    <col min="3841" max="3841" width="3.28515625" customWidth="1"/>
    <col min="3842" max="3842" width="31.42578125" customWidth="1"/>
    <col min="3843" max="3843" width="10.28515625" customWidth="1"/>
    <col min="3844" max="3844" width="10.7109375" customWidth="1"/>
    <col min="3845" max="3845" width="13.140625" bestFit="1" customWidth="1"/>
    <col min="3846" max="3846" width="9.5703125" customWidth="1"/>
    <col min="3847" max="3847" width="10.140625" customWidth="1"/>
    <col min="3848" max="3849" width="11.42578125" bestFit="1" customWidth="1"/>
    <col min="4097" max="4097" width="3.28515625" customWidth="1"/>
    <col min="4098" max="4098" width="31.42578125" customWidth="1"/>
    <col min="4099" max="4099" width="10.28515625" customWidth="1"/>
    <col min="4100" max="4100" width="10.7109375" customWidth="1"/>
    <col min="4101" max="4101" width="13.140625" bestFit="1" customWidth="1"/>
    <col min="4102" max="4102" width="9.5703125" customWidth="1"/>
    <col min="4103" max="4103" width="10.140625" customWidth="1"/>
    <col min="4104" max="4105" width="11.42578125" bestFit="1" customWidth="1"/>
    <col min="4353" max="4353" width="3.28515625" customWidth="1"/>
    <col min="4354" max="4354" width="31.42578125" customWidth="1"/>
    <col min="4355" max="4355" width="10.28515625" customWidth="1"/>
    <col min="4356" max="4356" width="10.7109375" customWidth="1"/>
    <col min="4357" max="4357" width="13.140625" bestFit="1" customWidth="1"/>
    <col min="4358" max="4358" width="9.5703125" customWidth="1"/>
    <col min="4359" max="4359" width="10.140625" customWidth="1"/>
    <col min="4360" max="4361" width="11.42578125" bestFit="1" customWidth="1"/>
    <col min="4609" max="4609" width="3.28515625" customWidth="1"/>
    <col min="4610" max="4610" width="31.42578125" customWidth="1"/>
    <col min="4611" max="4611" width="10.28515625" customWidth="1"/>
    <col min="4612" max="4612" width="10.7109375" customWidth="1"/>
    <col min="4613" max="4613" width="13.140625" bestFit="1" customWidth="1"/>
    <col min="4614" max="4614" width="9.5703125" customWidth="1"/>
    <col min="4615" max="4615" width="10.140625" customWidth="1"/>
    <col min="4616" max="4617" width="11.42578125" bestFit="1" customWidth="1"/>
    <col min="4865" max="4865" width="3.28515625" customWidth="1"/>
    <col min="4866" max="4866" width="31.42578125" customWidth="1"/>
    <col min="4867" max="4867" width="10.28515625" customWidth="1"/>
    <col min="4868" max="4868" width="10.7109375" customWidth="1"/>
    <col min="4869" max="4869" width="13.140625" bestFit="1" customWidth="1"/>
    <col min="4870" max="4870" width="9.5703125" customWidth="1"/>
    <col min="4871" max="4871" width="10.140625" customWidth="1"/>
    <col min="4872" max="4873" width="11.42578125" bestFit="1" customWidth="1"/>
    <col min="5121" max="5121" width="3.28515625" customWidth="1"/>
    <col min="5122" max="5122" width="31.42578125" customWidth="1"/>
    <col min="5123" max="5123" width="10.28515625" customWidth="1"/>
    <col min="5124" max="5124" width="10.7109375" customWidth="1"/>
    <col min="5125" max="5125" width="13.140625" bestFit="1" customWidth="1"/>
    <col min="5126" max="5126" width="9.5703125" customWidth="1"/>
    <col min="5127" max="5127" width="10.140625" customWidth="1"/>
    <col min="5128" max="5129" width="11.42578125" bestFit="1" customWidth="1"/>
    <col min="5377" max="5377" width="3.28515625" customWidth="1"/>
    <col min="5378" max="5378" width="31.42578125" customWidth="1"/>
    <col min="5379" max="5379" width="10.28515625" customWidth="1"/>
    <col min="5380" max="5380" width="10.7109375" customWidth="1"/>
    <col min="5381" max="5381" width="13.140625" bestFit="1" customWidth="1"/>
    <col min="5382" max="5382" width="9.5703125" customWidth="1"/>
    <col min="5383" max="5383" width="10.140625" customWidth="1"/>
    <col min="5384" max="5385" width="11.42578125" bestFit="1" customWidth="1"/>
    <col min="5633" max="5633" width="3.28515625" customWidth="1"/>
    <col min="5634" max="5634" width="31.42578125" customWidth="1"/>
    <col min="5635" max="5635" width="10.28515625" customWidth="1"/>
    <col min="5636" max="5636" width="10.7109375" customWidth="1"/>
    <col min="5637" max="5637" width="13.140625" bestFit="1" customWidth="1"/>
    <col min="5638" max="5638" width="9.5703125" customWidth="1"/>
    <col min="5639" max="5639" width="10.140625" customWidth="1"/>
    <col min="5640" max="5641" width="11.42578125" bestFit="1" customWidth="1"/>
    <col min="5889" max="5889" width="3.28515625" customWidth="1"/>
    <col min="5890" max="5890" width="31.42578125" customWidth="1"/>
    <col min="5891" max="5891" width="10.28515625" customWidth="1"/>
    <col min="5892" max="5892" width="10.7109375" customWidth="1"/>
    <col min="5893" max="5893" width="13.140625" bestFit="1" customWidth="1"/>
    <col min="5894" max="5894" width="9.5703125" customWidth="1"/>
    <col min="5895" max="5895" width="10.140625" customWidth="1"/>
    <col min="5896" max="5897" width="11.42578125" bestFit="1" customWidth="1"/>
    <col min="6145" max="6145" width="3.28515625" customWidth="1"/>
    <col min="6146" max="6146" width="31.42578125" customWidth="1"/>
    <col min="6147" max="6147" width="10.28515625" customWidth="1"/>
    <col min="6148" max="6148" width="10.7109375" customWidth="1"/>
    <col min="6149" max="6149" width="13.140625" bestFit="1" customWidth="1"/>
    <col min="6150" max="6150" width="9.5703125" customWidth="1"/>
    <col min="6151" max="6151" width="10.140625" customWidth="1"/>
    <col min="6152" max="6153" width="11.42578125" bestFit="1" customWidth="1"/>
    <col min="6401" max="6401" width="3.28515625" customWidth="1"/>
    <col min="6402" max="6402" width="31.42578125" customWidth="1"/>
    <col min="6403" max="6403" width="10.28515625" customWidth="1"/>
    <col min="6404" max="6404" width="10.7109375" customWidth="1"/>
    <col min="6405" max="6405" width="13.140625" bestFit="1" customWidth="1"/>
    <col min="6406" max="6406" width="9.5703125" customWidth="1"/>
    <col min="6407" max="6407" width="10.140625" customWidth="1"/>
    <col min="6408" max="6409" width="11.42578125" bestFit="1" customWidth="1"/>
    <col min="6657" max="6657" width="3.28515625" customWidth="1"/>
    <col min="6658" max="6658" width="31.42578125" customWidth="1"/>
    <col min="6659" max="6659" width="10.28515625" customWidth="1"/>
    <col min="6660" max="6660" width="10.7109375" customWidth="1"/>
    <col min="6661" max="6661" width="13.140625" bestFit="1" customWidth="1"/>
    <col min="6662" max="6662" width="9.5703125" customWidth="1"/>
    <col min="6663" max="6663" width="10.140625" customWidth="1"/>
    <col min="6664" max="6665" width="11.42578125" bestFit="1" customWidth="1"/>
    <col min="6913" max="6913" width="3.28515625" customWidth="1"/>
    <col min="6914" max="6914" width="31.42578125" customWidth="1"/>
    <col min="6915" max="6915" width="10.28515625" customWidth="1"/>
    <col min="6916" max="6916" width="10.7109375" customWidth="1"/>
    <col min="6917" max="6917" width="13.140625" bestFit="1" customWidth="1"/>
    <col min="6918" max="6918" width="9.5703125" customWidth="1"/>
    <col min="6919" max="6919" width="10.140625" customWidth="1"/>
    <col min="6920" max="6921" width="11.42578125" bestFit="1" customWidth="1"/>
    <col min="7169" max="7169" width="3.28515625" customWidth="1"/>
    <col min="7170" max="7170" width="31.42578125" customWidth="1"/>
    <col min="7171" max="7171" width="10.28515625" customWidth="1"/>
    <col min="7172" max="7172" width="10.7109375" customWidth="1"/>
    <col min="7173" max="7173" width="13.140625" bestFit="1" customWidth="1"/>
    <col min="7174" max="7174" width="9.5703125" customWidth="1"/>
    <col min="7175" max="7175" width="10.140625" customWidth="1"/>
    <col min="7176" max="7177" width="11.42578125" bestFit="1" customWidth="1"/>
    <col min="7425" max="7425" width="3.28515625" customWidth="1"/>
    <col min="7426" max="7426" width="31.42578125" customWidth="1"/>
    <col min="7427" max="7427" width="10.28515625" customWidth="1"/>
    <col min="7428" max="7428" width="10.7109375" customWidth="1"/>
    <col min="7429" max="7429" width="13.140625" bestFit="1" customWidth="1"/>
    <col min="7430" max="7430" width="9.5703125" customWidth="1"/>
    <col min="7431" max="7431" width="10.140625" customWidth="1"/>
    <col min="7432" max="7433" width="11.42578125" bestFit="1" customWidth="1"/>
    <col min="7681" max="7681" width="3.28515625" customWidth="1"/>
    <col min="7682" max="7682" width="31.42578125" customWidth="1"/>
    <col min="7683" max="7683" width="10.28515625" customWidth="1"/>
    <col min="7684" max="7684" width="10.7109375" customWidth="1"/>
    <col min="7685" max="7685" width="13.140625" bestFit="1" customWidth="1"/>
    <col min="7686" max="7686" width="9.5703125" customWidth="1"/>
    <col min="7687" max="7687" width="10.140625" customWidth="1"/>
    <col min="7688" max="7689" width="11.42578125" bestFit="1" customWidth="1"/>
    <col min="7937" max="7937" width="3.28515625" customWidth="1"/>
    <col min="7938" max="7938" width="31.42578125" customWidth="1"/>
    <col min="7939" max="7939" width="10.28515625" customWidth="1"/>
    <col min="7940" max="7940" width="10.7109375" customWidth="1"/>
    <col min="7941" max="7941" width="13.140625" bestFit="1" customWidth="1"/>
    <col min="7942" max="7942" width="9.5703125" customWidth="1"/>
    <col min="7943" max="7943" width="10.140625" customWidth="1"/>
    <col min="7944" max="7945" width="11.42578125" bestFit="1" customWidth="1"/>
    <col min="8193" max="8193" width="3.28515625" customWidth="1"/>
    <col min="8194" max="8194" width="31.42578125" customWidth="1"/>
    <col min="8195" max="8195" width="10.28515625" customWidth="1"/>
    <col min="8196" max="8196" width="10.7109375" customWidth="1"/>
    <col min="8197" max="8197" width="13.140625" bestFit="1" customWidth="1"/>
    <col min="8198" max="8198" width="9.5703125" customWidth="1"/>
    <col min="8199" max="8199" width="10.140625" customWidth="1"/>
    <col min="8200" max="8201" width="11.42578125" bestFit="1" customWidth="1"/>
    <col min="8449" max="8449" width="3.28515625" customWidth="1"/>
    <col min="8450" max="8450" width="31.42578125" customWidth="1"/>
    <col min="8451" max="8451" width="10.28515625" customWidth="1"/>
    <col min="8452" max="8452" width="10.7109375" customWidth="1"/>
    <col min="8453" max="8453" width="13.140625" bestFit="1" customWidth="1"/>
    <col min="8454" max="8454" width="9.5703125" customWidth="1"/>
    <col min="8455" max="8455" width="10.140625" customWidth="1"/>
    <col min="8456" max="8457" width="11.42578125" bestFit="1" customWidth="1"/>
    <col min="8705" max="8705" width="3.28515625" customWidth="1"/>
    <col min="8706" max="8706" width="31.42578125" customWidth="1"/>
    <col min="8707" max="8707" width="10.28515625" customWidth="1"/>
    <col min="8708" max="8708" width="10.7109375" customWidth="1"/>
    <col min="8709" max="8709" width="13.140625" bestFit="1" customWidth="1"/>
    <col min="8710" max="8710" width="9.5703125" customWidth="1"/>
    <col min="8711" max="8711" width="10.140625" customWidth="1"/>
    <col min="8712" max="8713" width="11.42578125" bestFit="1" customWidth="1"/>
    <col min="8961" max="8961" width="3.28515625" customWidth="1"/>
    <col min="8962" max="8962" width="31.42578125" customWidth="1"/>
    <col min="8963" max="8963" width="10.28515625" customWidth="1"/>
    <col min="8964" max="8964" width="10.7109375" customWidth="1"/>
    <col min="8965" max="8965" width="13.140625" bestFit="1" customWidth="1"/>
    <col min="8966" max="8966" width="9.5703125" customWidth="1"/>
    <col min="8967" max="8967" width="10.140625" customWidth="1"/>
    <col min="8968" max="8969" width="11.42578125" bestFit="1" customWidth="1"/>
    <col min="9217" max="9217" width="3.28515625" customWidth="1"/>
    <col min="9218" max="9218" width="31.42578125" customWidth="1"/>
    <col min="9219" max="9219" width="10.28515625" customWidth="1"/>
    <col min="9220" max="9220" width="10.7109375" customWidth="1"/>
    <col min="9221" max="9221" width="13.140625" bestFit="1" customWidth="1"/>
    <col min="9222" max="9222" width="9.5703125" customWidth="1"/>
    <col min="9223" max="9223" width="10.140625" customWidth="1"/>
    <col min="9224" max="9225" width="11.42578125" bestFit="1" customWidth="1"/>
    <col min="9473" max="9473" width="3.28515625" customWidth="1"/>
    <col min="9474" max="9474" width="31.42578125" customWidth="1"/>
    <col min="9475" max="9475" width="10.28515625" customWidth="1"/>
    <col min="9476" max="9476" width="10.7109375" customWidth="1"/>
    <col min="9477" max="9477" width="13.140625" bestFit="1" customWidth="1"/>
    <col min="9478" max="9478" width="9.5703125" customWidth="1"/>
    <col min="9479" max="9479" width="10.140625" customWidth="1"/>
    <col min="9480" max="9481" width="11.42578125" bestFit="1" customWidth="1"/>
    <col min="9729" max="9729" width="3.28515625" customWidth="1"/>
    <col min="9730" max="9730" width="31.42578125" customWidth="1"/>
    <col min="9731" max="9731" width="10.28515625" customWidth="1"/>
    <col min="9732" max="9732" width="10.7109375" customWidth="1"/>
    <col min="9733" max="9733" width="13.140625" bestFit="1" customWidth="1"/>
    <col min="9734" max="9734" width="9.5703125" customWidth="1"/>
    <col min="9735" max="9735" width="10.140625" customWidth="1"/>
    <col min="9736" max="9737" width="11.42578125" bestFit="1" customWidth="1"/>
    <col min="9985" max="9985" width="3.28515625" customWidth="1"/>
    <col min="9986" max="9986" width="31.42578125" customWidth="1"/>
    <col min="9987" max="9987" width="10.28515625" customWidth="1"/>
    <col min="9988" max="9988" width="10.7109375" customWidth="1"/>
    <col min="9989" max="9989" width="13.140625" bestFit="1" customWidth="1"/>
    <col min="9990" max="9990" width="9.5703125" customWidth="1"/>
    <col min="9991" max="9991" width="10.140625" customWidth="1"/>
    <col min="9992" max="9993" width="11.42578125" bestFit="1" customWidth="1"/>
    <col min="10241" max="10241" width="3.28515625" customWidth="1"/>
    <col min="10242" max="10242" width="31.42578125" customWidth="1"/>
    <col min="10243" max="10243" width="10.28515625" customWidth="1"/>
    <col min="10244" max="10244" width="10.7109375" customWidth="1"/>
    <col min="10245" max="10245" width="13.140625" bestFit="1" customWidth="1"/>
    <col min="10246" max="10246" width="9.5703125" customWidth="1"/>
    <col min="10247" max="10247" width="10.140625" customWidth="1"/>
    <col min="10248" max="10249" width="11.42578125" bestFit="1" customWidth="1"/>
    <col min="10497" max="10497" width="3.28515625" customWidth="1"/>
    <col min="10498" max="10498" width="31.42578125" customWidth="1"/>
    <col min="10499" max="10499" width="10.28515625" customWidth="1"/>
    <col min="10500" max="10500" width="10.7109375" customWidth="1"/>
    <col min="10501" max="10501" width="13.140625" bestFit="1" customWidth="1"/>
    <col min="10502" max="10502" width="9.5703125" customWidth="1"/>
    <col min="10503" max="10503" width="10.140625" customWidth="1"/>
    <col min="10504" max="10505" width="11.42578125" bestFit="1" customWidth="1"/>
    <col min="10753" max="10753" width="3.28515625" customWidth="1"/>
    <col min="10754" max="10754" width="31.42578125" customWidth="1"/>
    <col min="10755" max="10755" width="10.28515625" customWidth="1"/>
    <col min="10756" max="10756" width="10.7109375" customWidth="1"/>
    <col min="10757" max="10757" width="13.140625" bestFit="1" customWidth="1"/>
    <col min="10758" max="10758" width="9.5703125" customWidth="1"/>
    <col min="10759" max="10759" width="10.140625" customWidth="1"/>
    <col min="10760" max="10761" width="11.42578125" bestFit="1" customWidth="1"/>
    <col min="11009" max="11009" width="3.28515625" customWidth="1"/>
    <col min="11010" max="11010" width="31.42578125" customWidth="1"/>
    <col min="11011" max="11011" width="10.28515625" customWidth="1"/>
    <col min="11012" max="11012" width="10.7109375" customWidth="1"/>
    <col min="11013" max="11013" width="13.140625" bestFit="1" customWidth="1"/>
    <col min="11014" max="11014" width="9.5703125" customWidth="1"/>
    <col min="11015" max="11015" width="10.140625" customWidth="1"/>
    <col min="11016" max="11017" width="11.42578125" bestFit="1" customWidth="1"/>
    <col min="11265" max="11265" width="3.28515625" customWidth="1"/>
    <col min="11266" max="11266" width="31.42578125" customWidth="1"/>
    <col min="11267" max="11267" width="10.28515625" customWidth="1"/>
    <col min="11268" max="11268" width="10.7109375" customWidth="1"/>
    <col min="11269" max="11269" width="13.140625" bestFit="1" customWidth="1"/>
    <col min="11270" max="11270" width="9.5703125" customWidth="1"/>
    <col min="11271" max="11271" width="10.140625" customWidth="1"/>
    <col min="11272" max="11273" width="11.42578125" bestFit="1" customWidth="1"/>
    <col min="11521" max="11521" width="3.28515625" customWidth="1"/>
    <col min="11522" max="11522" width="31.42578125" customWidth="1"/>
    <col min="11523" max="11523" width="10.28515625" customWidth="1"/>
    <col min="11524" max="11524" width="10.7109375" customWidth="1"/>
    <col min="11525" max="11525" width="13.140625" bestFit="1" customWidth="1"/>
    <col min="11526" max="11526" width="9.5703125" customWidth="1"/>
    <col min="11527" max="11527" width="10.140625" customWidth="1"/>
    <col min="11528" max="11529" width="11.42578125" bestFit="1" customWidth="1"/>
    <col min="11777" max="11777" width="3.28515625" customWidth="1"/>
    <col min="11778" max="11778" width="31.42578125" customWidth="1"/>
    <col min="11779" max="11779" width="10.28515625" customWidth="1"/>
    <col min="11780" max="11780" width="10.7109375" customWidth="1"/>
    <col min="11781" max="11781" width="13.140625" bestFit="1" customWidth="1"/>
    <col min="11782" max="11782" width="9.5703125" customWidth="1"/>
    <col min="11783" max="11783" width="10.140625" customWidth="1"/>
    <col min="11784" max="11785" width="11.42578125" bestFit="1" customWidth="1"/>
    <col min="12033" max="12033" width="3.28515625" customWidth="1"/>
    <col min="12034" max="12034" width="31.42578125" customWidth="1"/>
    <col min="12035" max="12035" width="10.28515625" customWidth="1"/>
    <col min="12036" max="12036" width="10.7109375" customWidth="1"/>
    <col min="12037" max="12037" width="13.140625" bestFit="1" customWidth="1"/>
    <col min="12038" max="12038" width="9.5703125" customWidth="1"/>
    <col min="12039" max="12039" width="10.140625" customWidth="1"/>
    <col min="12040" max="12041" width="11.42578125" bestFit="1" customWidth="1"/>
    <col min="12289" max="12289" width="3.28515625" customWidth="1"/>
    <col min="12290" max="12290" width="31.42578125" customWidth="1"/>
    <col min="12291" max="12291" width="10.28515625" customWidth="1"/>
    <col min="12292" max="12292" width="10.7109375" customWidth="1"/>
    <col min="12293" max="12293" width="13.140625" bestFit="1" customWidth="1"/>
    <col min="12294" max="12294" width="9.5703125" customWidth="1"/>
    <col min="12295" max="12295" width="10.140625" customWidth="1"/>
    <col min="12296" max="12297" width="11.42578125" bestFit="1" customWidth="1"/>
    <col min="12545" max="12545" width="3.28515625" customWidth="1"/>
    <col min="12546" max="12546" width="31.42578125" customWidth="1"/>
    <col min="12547" max="12547" width="10.28515625" customWidth="1"/>
    <col min="12548" max="12548" width="10.7109375" customWidth="1"/>
    <col min="12549" max="12549" width="13.140625" bestFit="1" customWidth="1"/>
    <col min="12550" max="12550" width="9.5703125" customWidth="1"/>
    <col min="12551" max="12551" width="10.140625" customWidth="1"/>
    <col min="12552" max="12553" width="11.42578125" bestFit="1" customWidth="1"/>
    <col min="12801" max="12801" width="3.28515625" customWidth="1"/>
    <col min="12802" max="12802" width="31.42578125" customWidth="1"/>
    <col min="12803" max="12803" width="10.28515625" customWidth="1"/>
    <col min="12804" max="12804" width="10.7109375" customWidth="1"/>
    <col min="12805" max="12805" width="13.140625" bestFit="1" customWidth="1"/>
    <col min="12806" max="12806" width="9.5703125" customWidth="1"/>
    <col min="12807" max="12807" width="10.140625" customWidth="1"/>
    <col min="12808" max="12809" width="11.42578125" bestFit="1" customWidth="1"/>
    <col min="13057" max="13057" width="3.28515625" customWidth="1"/>
    <col min="13058" max="13058" width="31.42578125" customWidth="1"/>
    <col min="13059" max="13059" width="10.28515625" customWidth="1"/>
    <col min="13060" max="13060" width="10.7109375" customWidth="1"/>
    <col min="13061" max="13061" width="13.140625" bestFit="1" customWidth="1"/>
    <col min="13062" max="13062" width="9.5703125" customWidth="1"/>
    <col min="13063" max="13063" width="10.140625" customWidth="1"/>
    <col min="13064" max="13065" width="11.42578125" bestFit="1" customWidth="1"/>
    <col min="13313" max="13313" width="3.28515625" customWidth="1"/>
    <col min="13314" max="13314" width="31.42578125" customWidth="1"/>
    <col min="13315" max="13315" width="10.28515625" customWidth="1"/>
    <col min="13316" max="13316" width="10.7109375" customWidth="1"/>
    <col min="13317" max="13317" width="13.140625" bestFit="1" customWidth="1"/>
    <col min="13318" max="13318" width="9.5703125" customWidth="1"/>
    <col min="13319" max="13319" width="10.140625" customWidth="1"/>
    <col min="13320" max="13321" width="11.42578125" bestFit="1" customWidth="1"/>
    <col min="13569" max="13569" width="3.28515625" customWidth="1"/>
    <col min="13570" max="13570" width="31.42578125" customWidth="1"/>
    <col min="13571" max="13571" width="10.28515625" customWidth="1"/>
    <col min="13572" max="13572" width="10.7109375" customWidth="1"/>
    <col min="13573" max="13573" width="13.140625" bestFit="1" customWidth="1"/>
    <col min="13574" max="13574" width="9.5703125" customWidth="1"/>
    <col min="13575" max="13575" width="10.140625" customWidth="1"/>
    <col min="13576" max="13577" width="11.42578125" bestFit="1" customWidth="1"/>
    <col min="13825" max="13825" width="3.28515625" customWidth="1"/>
    <col min="13826" max="13826" width="31.42578125" customWidth="1"/>
    <col min="13827" max="13827" width="10.28515625" customWidth="1"/>
    <col min="13828" max="13828" width="10.7109375" customWidth="1"/>
    <col min="13829" max="13829" width="13.140625" bestFit="1" customWidth="1"/>
    <col min="13830" max="13830" width="9.5703125" customWidth="1"/>
    <col min="13831" max="13831" width="10.140625" customWidth="1"/>
    <col min="13832" max="13833" width="11.42578125" bestFit="1" customWidth="1"/>
    <col min="14081" max="14081" width="3.28515625" customWidth="1"/>
    <col min="14082" max="14082" width="31.42578125" customWidth="1"/>
    <col min="14083" max="14083" width="10.28515625" customWidth="1"/>
    <col min="14084" max="14084" width="10.7109375" customWidth="1"/>
    <col min="14085" max="14085" width="13.140625" bestFit="1" customWidth="1"/>
    <col min="14086" max="14086" width="9.5703125" customWidth="1"/>
    <col min="14087" max="14087" width="10.140625" customWidth="1"/>
    <col min="14088" max="14089" width="11.42578125" bestFit="1" customWidth="1"/>
    <col min="14337" max="14337" width="3.28515625" customWidth="1"/>
    <col min="14338" max="14338" width="31.42578125" customWidth="1"/>
    <col min="14339" max="14339" width="10.28515625" customWidth="1"/>
    <col min="14340" max="14340" width="10.7109375" customWidth="1"/>
    <col min="14341" max="14341" width="13.140625" bestFit="1" customWidth="1"/>
    <col min="14342" max="14342" width="9.5703125" customWidth="1"/>
    <col min="14343" max="14343" width="10.140625" customWidth="1"/>
    <col min="14344" max="14345" width="11.42578125" bestFit="1" customWidth="1"/>
    <col min="14593" max="14593" width="3.28515625" customWidth="1"/>
    <col min="14594" max="14594" width="31.42578125" customWidth="1"/>
    <col min="14595" max="14595" width="10.28515625" customWidth="1"/>
    <col min="14596" max="14596" width="10.7109375" customWidth="1"/>
    <col min="14597" max="14597" width="13.140625" bestFit="1" customWidth="1"/>
    <col min="14598" max="14598" width="9.5703125" customWidth="1"/>
    <col min="14599" max="14599" width="10.140625" customWidth="1"/>
    <col min="14600" max="14601" width="11.42578125" bestFit="1" customWidth="1"/>
    <col min="14849" max="14849" width="3.28515625" customWidth="1"/>
    <col min="14850" max="14850" width="31.42578125" customWidth="1"/>
    <col min="14851" max="14851" width="10.28515625" customWidth="1"/>
    <col min="14852" max="14852" width="10.7109375" customWidth="1"/>
    <col min="14853" max="14853" width="13.140625" bestFit="1" customWidth="1"/>
    <col min="14854" max="14854" width="9.5703125" customWidth="1"/>
    <col min="14855" max="14855" width="10.140625" customWidth="1"/>
    <col min="14856" max="14857" width="11.42578125" bestFit="1" customWidth="1"/>
    <col min="15105" max="15105" width="3.28515625" customWidth="1"/>
    <col min="15106" max="15106" width="31.42578125" customWidth="1"/>
    <col min="15107" max="15107" width="10.28515625" customWidth="1"/>
    <col min="15108" max="15108" width="10.7109375" customWidth="1"/>
    <col min="15109" max="15109" width="13.140625" bestFit="1" customWidth="1"/>
    <col min="15110" max="15110" width="9.5703125" customWidth="1"/>
    <col min="15111" max="15111" width="10.140625" customWidth="1"/>
    <col min="15112" max="15113" width="11.42578125" bestFit="1" customWidth="1"/>
    <col min="15361" max="15361" width="3.28515625" customWidth="1"/>
    <col min="15362" max="15362" width="31.42578125" customWidth="1"/>
    <col min="15363" max="15363" width="10.28515625" customWidth="1"/>
    <col min="15364" max="15364" width="10.7109375" customWidth="1"/>
    <col min="15365" max="15365" width="13.140625" bestFit="1" customWidth="1"/>
    <col min="15366" max="15366" width="9.5703125" customWidth="1"/>
    <col min="15367" max="15367" width="10.140625" customWidth="1"/>
    <col min="15368" max="15369" width="11.42578125" bestFit="1" customWidth="1"/>
    <col min="15617" max="15617" width="3.28515625" customWidth="1"/>
    <col min="15618" max="15618" width="31.42578125" customWidth="1"/>
    <col min="15619" max="15619" width="10.28515625" customWidth="1"/>
    <col min="15620" max="15620" width="10.7109375" customWidth="1"/>
    <col min="15621" max="15621" width="13.140625" bestFit="1" customWidth="1"/>
    <col min="15622" max="15622" width="9.5703125" customWidth="1"/>
    <col min="15623" max="15623" width="10.140625" customWidth="1"/>
    <col min="15624" max="15625" width="11.42578125" bestFit="1" customWidth="1"/>
    <col min="15873" max="15873" width="3.28515625" customWidth="1"/>
    <col min="15874" max="15874" width="31.42578125" customWidth="1"/>
    <col min="15875" max="15875" width="10.28515625" customWidth="1"/>
    <col min="15876" max="15876" width="10.7109375" customWidth="1"/>
    <col min="15877" max="15877" width="13.140625" bestFit="1" customWidth="1"/>
    <col min="15878" max="15878" width="9.5703125" customWidth="1"/>
    <col min="15879" max="15879" width="10.140625" customWidth="1"/>
    <col min="15880" max="15881" width="11.42578125" bestFit="1" customWidth="1"/>
    <col min="16129" max="16129" width="3.28515625" customWidth="1"/>
    <col min="16130" max="16130" width="31.42578125" customWidth="1"/>
    <col min="16131" max="16131" width="10.28515625" customWidth="1"/>
    <col min="16132" max="16132" width="10.7109375" customWidth="1"/>
    <col min="16133" max="16133" width="13.140625" bestFit="1" customWidth="1"/>
    <col min="16134" max="16134" width="9.5703125" customWidth="1"/>
    <col min="16135" max="16135" width="10.140625" customWidth="1"/>
    <col min="16136" max="16137" width="11.42578125" bestFit="1" customWidth="1"/>
  </cols>
  <sheetData>
    <row r="1" spans="1:12" x14ac:dyDescent="0.25">
      <c r="A1" s="188"/>
      <c r="B1" s="189"/>
      <c r="C1" s="189"/>
      <c r="D1" s="189"/>
      <c r="E1" s="189"/>
      <c r="F1" s="189"/>
      <c r="G1" s="189"/>
      <c r="H1" s="189"/>
      <c r="I1" s="189"/>
    </row>
    <row r="2" spans="1:12" x14ac:dyDescent="0.25">
      <c r="A2" s="190" t="s">
        <v>0</v>
      </c>
      <c r="B2" s="190"/>
      <c r="C2" s="190"/>
      <c r="D2" s="190"/>
      <c r="E2" s="190"/>
      <c r="F2" s="190"/>
      <c r="G2" s="190"/>
      <c r="H2" s="190"/>
      <c r="I2" s="190"/>
    </row>
    <row r="3" spans="1:12" x14ac:dyDescent="0.25">
      <c r="A3" s="190" t="s">
        <v>136</v>
      </c>
      <c r="B3" s="191"/>
      <c r="C3" s="191"/>
      <c r="D3" s="191"/>
      <c r="E3" s="191"/>
      <c r="F3" s="191"/>
      <c r="G3" s="191"/>
      <c r="H3" s="191"/>
      <c r="I3" s="191"/>
    </row>
    <row r="5" spans="1:12" ht="30" x14ac:dyDescent="0.25">
      <c r="A5" s="192" t="s">
        <v>1</v>
      </c>
      <c r="B5" s="194" t="s">
        <v>2</v>
      </c>
      <c r="C5" s="193" t="s">
        <v>3</v>
      </c>
      <c r="D5" s="193" t="s">
        <v>4</v>
      </c>
      <c r="E5" s="193" t="s">
        <v>120</v>
      </c>
      <c r="F5" s="193" t="s">
        <v>121</v>
      </c>
      <c r="G5" s="1" t="s">
        <v>5</v>
      </c>
      <c r="H5" s="1" t="s">
        <v>5</v>
      </c>
      <c r="I5" s="2" t="s">
        <v>5</v>
      </c>
    </row>
    <row r="6" spans="1:12" ht="35.25" thickBot="1" x14ac:dyDescent="0.3">
      <c r="A6" s="193"/>
      <c r="B6" s="195"/>
      <c r="C6" s="196"/>
      <c r="D6" s="196"/>
      <c r="E6" s="196"/>
      <c r="F6" s="196"/>
      <c r="G6" s="3" t="s">
        <v>133</v>
      </c>
      <c r="H6" s="3" t="s">
        <v>134</v>
      </c>
      <c r="I6" s="4" t="s">
        <v>135</v>
      </c>
    </row>
    <row r="7" spans="1:12" x14ac:dyDescent="0.25">
      <c r="A7" s="185">
        <v>1</v>
      </c>
      <c r="B7" s="5" t="s">
        <v>6</v>
      </c>
      <c r="C7" s="6">
        <v>2357</v>
      </c>
      <c r="D7" s="35">
        <v>1896</v>
      </c>
      <c r="E7" s="131">
        <v>1896</v>
      </c>
      <c r="F7" s="132">
        <v>1890</v>
      </c>
      <c r="G7" s="9">
        <f>F7/E7*100</f>
        <v>99.683544303797461</v>
      </c>
      <c r="H7" s="10">
        <f>F7/D7*100</f>
        <v>99.683544303797461</v>
      </c>
      <c r="I7" s="11">
        <f>F7/C7*100</f>
        <v>80.186677980483665</v>
      </c>
      <c r="J7" t="s">
        <v>123</v>
      </c>
      <c r="L7">
        <v>1896</v>
      </c>
    </row>
    <row r="8" spans="1:12" x14ac:dyDescent="0.25">
      <c r="A8" s="186"/>
      <c r="B8" s="12" t="s">
        <v>7</v>
      </c>
      <c r="C8" s="13">
        <v>2</v>
      </c>
      <c r="D8" s="13">
        <v>7</v>
      </c>
      <c r="E8" s="126">
        <v>4</v>
      </c>
      <c r="F8" s="126">
        <v>7</v>
      </c>
      <c r="G8" s="15">
        <f>F8/E8*100</f>
        <v>175</v>
      </c>
      <c r="H8" s="16">
        <f t="shared" ref="H8:H78" si="0">F8/D8*100</f>
        <v>100</v>
      </c>
      <c r="I8" s="17">
        <f t="shared" ref="I8:I78" si="1">F8/C8*100</f>
        <v>350</v>
      </c>
    </row>
    <row r="9" spans="1:12" x14ac:dyDescent="0.25">
      <c r="A9" s="186"/>
      <c r="B9" s="18" t="s">
        <v>8</v>
      </c>
      <c r="C9" s="19">
        <v>0</v>
      </c>
      <c r="D9" s="19">
        <v>1</v>
      </c>
      <c r="E9" s="133">
        <v>0</v>
      </c>
      <c r="F9" s="133">
        <v>1</v>
      </c>
      <c r="G9" s="15" t="e">
        <f>F9/E9*100</f>
        <v>#DIV/0!</v>
      </c>
      <c r="H9" s="16">
        <f>F9/D9*100</f>
        <v>100</v>
      </c>
      <c r="I9" s="17" t="e">
        <f>F9/C9*100</f>
        <v>#DIV/0!</v>
      </c>
    </row>
    <row r="10" spans="1:12" ht="15.75" thickBot="1" x14ac:dyDescent="0.3">
      <c r="A10" s="187"/>
      <c r="B10" s="20" t="s">
        <v>9</v>
      </c>
      <c r="C10" s="21">
        <v>-5</v>
      </c>
      <c r="D10" s="21">
        <v>-29</v>
      </c>
      <c r="E10" s="128">
        <v>-4</v>
      </c>
      <c r="F10" s="128">
        <v>-13</v>
      </c>
      <c r="G10" s="23">
        <f t="shared" ref="G10:G79" si="2">F10/E10*100</f>
        <v>325</v>
      </c>
      <c r="H10" s="24">
        <f t="shared" si="0"/>
        <v>44.827586206896555</v>
      </c>
      <c r="I10" s="25">
        <f t="shared" si="1"/>
        <v>260</v>
      </c>
    </row>
    <row r="11" spans="1:12" x14ac:dyDescent="0.25">
      <c r="A11" s="185">
        <v>2</v>
      </c>
      <c r="B11" s="26" t="s">
        <v>10</v>
      </c>
      <c r="C11" s="6">
        <v>1115</v>
      </c>
      <c r="D11" s="6">
        <v>1030</v>
      </c>
      <c r="E11" s="6">
        <v>1032</v>
      </c>
      <c r="F11" s="6">
        <v>1014</v>
      </c>
      <c r="G11" s="9">
        <f t="shared" si="2"/>
        <v>98.255813953488371</v>
      </c>
      <c r="H11" s="10">
        <f t="shared" si="0"/>
        <v>98.446601941747574</v>
      </c>
      <c r="I11" s="11">
        <f t="shared" si="1"/>
        <v>90.941704035874437</v>
      </c>
    </row>
    <row r="12" spans="1:12" x14ac:dyDescent="0.25">
      <c r="A12" s="186"/>
      <c r="B12" s="12" t="s">
        <v>11</v>
      </c>
      <c r="C12" s="13">
        <v>592</v>
      </c>
      <c r="D12" s="13">
        <v>756</v>
      </c>
      <c r="E12" s="13">
        <v>758</v>
      </c>
      <c r="F12" s="13">
        <v>678</v>
      </c>
      <c r="G12" s="15">
        <f t="shared" si="2"/>
        <v>89.445910290237464</v>
      </c>
      <c r="H12" s="16">
        <f t="shared" si="0"/>
        <v>89.682539682539684</v>
      </c>
      <c r="I12" s="17">
        <f t="shared" si="1"/>
        <v>114.52702702702702</v>
      </c>
    </row>
    <row r="13" spans="1:12" x14ac:dyDescent="0.25">
      <c r="A13" s="186"/>
      <c r="B13" s="12" t="s">
        <v>12</v>
      </c>
      <c r="C13" s="13">
        <v>414</v>
      </c>
      <c r="D13" s="13">
        <v>96</v>
      </c>
      <c r="E13" s="13">
        <v>94</v>
      </c>
      <c r="F13" s="13">
        <v>96</v>
      </c>
      <c r="G13" s="15">
        <f t="shared" si="2"/>
        <v>102.12765957446808</v>
      </c>
      <c r="H13" s="16">
        <f t="shared" si="0"/>
        <v>100</v>
      </c>
      <c r="I13" s="17">
        <f t="shared" si="1"/>
        <v>23.188405797101449</v>
      </c>
    </row>
    <row r="14" spans="1:12" x14ac:dyDescent="0.25">
      <c r="A14" s="186"/>
      <c r="B14" s="12" t="s">
        <v>13</v>
      </c>
      <c r="C14" s="13">
        <v>23</v>
      </c>
      <c r="D14" s="13">
        <v>4</v>
      </c>
      <c r="E14" s="13">
        <v>5</v>
      </c>
      <c r="F14" s="13">
        <v>8</v>
      </c>
      <c r="G14" s="15">
        <f t="shared" si="2"/>
        <v>160</v>
      </c>
      <c r="H14" s="16">
        <f t="shared" si="0"/>
        <v>200</v>
      </c>
      <c r="I14" s="17">
        <f t="shared" si="1"/>
        <v>34.782608695652172</v>
      </c>
    </row>
    <row r="15" spans="1:12" x14ac:dyDescent="0.25">
      <c r="A15" s="186"/>
      <c r="B15" s="27" t="s">
        <v>14</v>
      </c>
      <c r="C15" s="13">
        <v>615</v>
      </c>
      <c r="D15" s="84">
        <f>D12+D14</f>
        <v>760</v>
      </c>
      <c r="E15" s="28">
        <f>E12+E14</f>
        <v>763</v>
      </c>
      <c r="F15" s="28">
        <f>F12+F14</f>
        <v>686</v>
      </c>
      <c r="G15" s="15">
        <f t="shared" si="2"/>
        <v>89.908256880733944</v>
      </c>
      <c r="H15" s="16">
        <f t="shared" si="0"/>
        <v>90.26315789473685</v>
      </c>
      <c r="I15" s="17">
        <f t="shared" si="1"/>
        <v>111.54471544715447</v>
      </c>
    </row>
    <row r="16" spans="1:12" x14ac:dyDescent="0.25">
      <c r="A16" s="186"/>
      <c r="B16" s="29" t="s">
        <v>15</v>
      </c>
      <c r="C16" s="30">
        <f>C14/C15</f>
        <v>3.7398373983739838E-2</v>
      </c>
      <c r="D16" s="30">
        <f>D14/D15</f>
        <v>5.263157894736842E-3</v>
      </c>
      <c r="E16" s="30">
        <f>E14/E15</f>
        <v>6.55307994757536E-3</v>
      </c>
      <c r="F16" s="31">
        <f>F14/F15</f>
        <v>1.1661807580174927E-2</v>
      </c>
      <c r="G16" s="15">
        <f t="shared" si="2"/>
        <v>177.9591836734694</v>
      </c>
      <c r="H16" s="16">
        <f t="shared" si="0"/>
        <v>221.57434402332365</v>
      </c>
      <c r="I16" s="17">
        <f t="shared" si="1"/>
        <v>31.182659399163391</v>
      </c>
    </row>
    <row r="17" spans="1:9" ht="15.75" thickBot="1" x14ac:dyDescent="0.3">
      <c r="A17" s="187"/>
      <c r="B17" s="32" t="s">
        <v>16</v>
      </c>
      <c r="C17" s="33">
        <f>C13/C15</f>
        <v>0.67317073170731712</v>
      </c>
      <c r="D17" s="33">
        <f>D13/D15</f>
        <v>0.12631578947368421</v>
      </c>
      <c r="E17" s="33">
        <f>E13/E15</f>
        <v>0.12319790301441677</v>
      </c>
      <c r="F17" s="34">
        <f>F13/F15</f>
        <v>0.13994169096209913</v>
      </c>
      <c r="G17" s="23">
        <f t="shared" si="2"/>
        <v>113.59096830221451</v>
      </c>
      <c r="H17" s="24">
        <f t="shared" si="0"/>
        <v>110.78717201166182</v>
      </c>
      <c r="I17" s="25">
        <f t="shared" si="1"/>
        <v>20.78843959944226</v>
      </c>
    </row>
    <row r="18" spans="1:9" x14ac:dyDescent="0.25">
      <c r="A18" s="185">
        <v>3</v>
      </c>
      <c r="B18" s="26" t="s">
        <v>17</v>
      </c>
      <c r="C18" s="38">
        <v>44471</v>
      </c>
      <c r="D18" s="155">
        <v>78898</v>
      </c>
      <c r="E18" s="102">
        <v>81300</v>
      </c>
      <c r="F18" s="35">
        <v>74500</v>
      </c>
      <c r="G18" s="9">
        <f t="shared" si="2"/>
        <v>91.635916359163588</v>
      </c>
      <c r="H18" s="10">
        <f t="shared" si="0"/>
        <v>94.425714213288046</v>
      </c>
      <c r="I18" s="11">
        <f t="shared" si="1"/>
        <v>167.5249038699377</v>
      </c>
    </row>
    <row r="19" spans="1:9" ht="26.25" thickBot="1" x14ac:dyDescent="0.3">
      <c r="A19" s="187"/>
      <c r="B19" s="36" t="s">
        <v>18</v>
      </c>
      <c r="C19" s="37">
        <f>C18/C12/12*1000</f>
        <v>6259.9943693693695</v>
      </c>
      <c r="D19" s="37">
        <f t="shared" ref="D19:F19" si="3">D18/D12/12*1000</f>
        <v>8696.8694885361547</v>
      </c>
      <c r="E19" s="37">
        <f t="shared" si="3"/>
        <v>8937.9947229551435</v>
      </c>
      <c r="F19" s="37">
        <f t="shared" si="3"/>
        <v>9156.8338249754179</v>
      </c>
      <c r="G19" s="23">
        <f t="shared" si="2"/>
        <v>102.44841386466963</v>
      </c>
      <c r="H19" s="24">
        <f t="shared" si="0"/>
        <v>105.28884947676367</v>
      </c>
      <c r="I19" s="25">
        <f t="shared" si="1"/>
        <v>146.27543228761525</v>
      </c>
    </row>
    <row r="20" spans="1:9" x14ac:dyDescent="0.25">
      <c r="A20" s="185">
        <v>4</v>
      </c>
      <c r="B20" s="5" t="s">
        <v>19</v>
      </c>
      <c r="C20" s="38">
        <v>82455</v>
      </c>
      <c r="D20" s="38">
        <v>175875</v>
      </c>
      <c r="E20" s="103">
        <v>182000</v>
      </c>
      <c r="F20" s="38">
        <v>176400</v>
      </c>
      <c r="G20" s="9">
        <f t="shared" si="2"/>
        <v>96.92307692307692</v>
      </c>
      <c r="H20" s="10">
        <f t="shared" si="0"/>
        <v>100.29850746268656</v>
      </c>
      <c r="I20" s="11">
        <f t="shared" si="1"/>
        <v>213.93487356740039</v>
      </c>
    </row>
    <row r="21" spans="1:9" ht="15.75" thickBot="1" x14ac:dyDescent="0.3">
      <c r="A21" s="187"/>
      <c r="B21" s="39" t="s">
        <v>20</v>
      </c>
      <c r="C21" s="40">
        <f>C20/C7/12*1000</f>
        <v>2915.2524395417904</v>
      </c>
      <c r="D21" s="40">
        <f t="shared" ref="D21:F21" si="4">D20/D7/12*1000</f>
        <v>7730.0896624472562</v>
      </c>
      <c r="E21" s="40">
        <f t="shared" si="4"/>
        <v>7999.2967651195504</v>
      </c>
      <c r="F21" s="40">
        <f t="shared" si="4"/>
        <v>7777.7777777777774</v>
      </c>
      <c r="G21" s="23">
        <f t="shared" si="2"/>
        <v>97.230769230769226</v>
      </c>
      <c r="H21" s="24">
        <f t="shared" si="0"/>
        <v>100.61691542288558</v>
      </c>
      <c r="I21" s="41">
        <f t="shared" si="1"/>
        <v>266.79603015786387</v>
      </c>
    </row>
    <row r="22" spans="1:9" ht="26.25" x14ac:dyDescent="0.25">
      <c r="A22" s="185">
        <v>5</v>
      </c>
      <c r="B22" s="42" t="s">
        <v>21</v>
      </c>
      <c r="C22" s="38">
        <v>830</v>
      </c>
      <c r="D22" s="103">
        <v>250</v>
      </c>
      <c r="E22" s="6">
        <v>245</v>
      </c>
      <c r="F22" s="6">
        <v>245</v>
      </c>
      <c r="G22" s="9">
        <f t="shared" si="2"/>
        <v>100</v>
      </c>
      <c r="H22" s="10">
        <f t="shared" si="0"/>
        <v>98</v>
      </c>
      <c r="I22" s="43">
        <f t="shared" si="1"/>
        <v>29.518072289156628</v>
      </c>
    </row>
    <row r="23" spans="1:9" ht="27" thickBot="1" x14ac:dyDescent="0.3">
      <c r="A23" s="187"/>
      <c r="B23" s="44" t="s">
        <v>22</v>
      </c>
      <c r="C23" s="37">
        <f>C22/C7*100</f>
        <v>35.214255409418755</v>
      </c>
      <c r="D23" s="37">
        <f>D22/D7*100</f>
        <v>13.185654008438819</v>
      </c>
      <c r="E23" s="37">
        <f>E22/E7*100</f>
        <v>12.921940928270043</v>
      </c>
      <c r="F23" s="45">
        <f>F22/F7*100</f>
        <v>12.962962962962962</v>
      </c>
      <c r="G23" s="23">
        <f t="shared" si="2"/>
        <v>100.31746031746029</v>
      </c>
      <c r="H23" s="24">
        <f t="shared" si="0"/>
        <v>98.311111111111103</v>
      </c>
      <c r="I23" s="41">
        <f t="shared" si="1"/>
        <v>36.81169120928157</v>
      </c>
    </row>
    <row r="24" spans="1:9" ht="26.25" x14ac:dyDescent="0.25">
      <c r="A24" s="200">
        <v>6</v>
      </c>
      <c r="B24" s="101" t="s">
        <v>23</v>
      </c>
      <c r="C24" s="38"/>
      <c r="D24" s="7"/>
      <c r="E24" s="7"/>
      <c r="F24" s="38"/>
      <c r="G24" s="9"/>
      <c r="H24" s="10"/>
      <c r="I24" s="43"/>
    </row>
    <row r="25" spans="1:9" x14ac:dyDescent="0.25">
      <c r="A25" s="201"/>
      <c r="B25" s="48" t="s">
        <v>24</v>
      </c>
      <c r="C25" s="13"/>
      <c r="D25" s="13">
        <v>16.5</v>
      </c>
      <c r="E25" s="13">
        <v>16.600000000000001</v>
      </c>
      <c r="F25" s="49">
        <v>0</v>
      </c>
      <c r="G25" s="15">
        <f t="shared" si="2"/>
        <v>0</v>
      </c>
      <c r="H25" s="16">
        <f t="shared" si="0"/>
        <v>0</v>
      </c>
      <c r="I25" s="50" t="e">
        <f t="shared" si="1"/>
        <v>#DIV/0!</v>
      </c>
    </row>
    <row r="26" spans="1:9" x14ac:dyDescent="0.25">
      <c r="A26" s="201"/>
      <c r="B26" s="12" t="s">
        <v>25</v>
      </c>
      <c r="C26" s="13"/>
      <c r="D26" s="14"/>
      <c r="E26" s="14"/>
      <c r="F26" s="49"/>
      <c r="G26" s="15" t="e">
        <f t="shared" si="2"/>
        <v>#DIV/0!</v>
      </c>
      <c r="H26" s="16" t="e">
        <f t="shared" si="0"/>
        <v>#DIV/0!</v>
      </c>
      <c r="I26" s="50" t="e">
        <f t="shared" si="1"/>
        <v>#DIV/0!</v>
      </c>
    </row>
    <row r="27" spans="1:9" x14ac:dyDescent="0.25">
      <c r="A27" s="201"/>
      <c r="B27" s="12" t="s">
        <v>26</v>
      </c>
      <c r="C27" s="13"/>
      <c r="D27" s="14"/>
      <c r="E27" s="14"/>
      <c r="F27" s="13"/>
      <c r="G27" s="15" t="e">
        <f>F27/E27*100</f>
        <v>#DIV/0!</v>
      </c>
      <c r="H27" s="16" t="e">
        <f>F27/D27*100</f>
        <v>#DIV/0!</v>
      </c>
      <c r="I27" s="50" t="e">
        <f>F27/C27*100</f>
        <v>#DIV/0!</v>
      </c>
    </row>
    <row r="28" spans="1:9" x14ac:dyDescent="0.25">
      <c r="A28" s="201"/>
      <c r="B28" s="12" t="s">
        <v>27</v>
      </c>
      <c r="C28" s="13"/>
      <c r="D28" s="14"/>
      <c r="E28" s="14"/>
      <c r="F28" s="13"/>
      <c r="G28" s="15" t="e">
        <f t="shared" si="2"/>
        <v>#DIV/0!</v>
      </c>
      <c r="H28" s="16" t="e">
        <f t="shared" si="0"/>
        <v>#DIV/0!</v>
      </c>
      <c r="I28" s="50" t="e">
        <f t="shared" si="1"/>
        <v>#DIV/0!</v>
      </c>
    </row>
    <row r="29" spans="1:9" x14ac:dyDescent="0.25">
      <c r="A29" s="201"/>
      <c r="B29" s="12" t="s">
        <v>28</v>
      </c>
      <c r="C29" s="13"/>
      <c r="D29" s="14"/>
      <c r="E29" s="14"/>
      <c r="F29" s="49"/>
      <c r="G29" s="15" t="e">
        <f t="shared" si="2"/>
        <v>#DIV/0!</v>
      </c>
      <c r="H29" s="16" t="e">
        <f t="shared" si="0"/>
        <v>#DIV/0!</v>
      </c>
      <c r="I29" s="50" t="e">
        <f t="shared" si="1"/>
        <v>#DIV/0!</v>
      </c>
    </row>
    <row r="30" spans="1:9" x14ac:dyDescent="0.25">
      <c r="A30" s="201"/>
      <c r="B30" s="12" t="s">
        <v>29</v>
      </c>
      <c r="C30" s="13"/>
      <c r="D30" s="72">
        <v>0.32</v>
      </c>
      <c r="E30" s="13">
        <v>0.35</v>
      </c>
      <c r="F30" s="51">
        <v>0.25</v>
      </c>
      <c r="G30" s="15">
        <f t="shared" si="2"/>
        <v>71.428571428571431</v>
      </c>
      <c r="H30" s="16">
        <f t="shared" si="0"/>
        <v>78.125</v>
      </c>
      <c r="I30" s="50" t="e">
        <f t="shared" si="1"/>
        <v>#DIV/0!</v>
      </c>
    </row>
    <row r="31" spans="1:9" x14ac:dyDescent="0.25">
      <c r="A31" s="201"/>
      <c r="B31" s="52" t="s">
        <v>30</v>
      </c>
      <c r="C31" s="13"/>
      <c r="D31" s="14"/>
      <c r="E31" s="13"/>
      <c r="F31" s="13"/>
      <c r="G31" s="15" t="e">
        <f t="shared" si="2"/>
        <v>#DIV/0!</v>
      </c>
      <c r="H31" s="16" t="e">
        <f t="shared" si="0"/>
        <v>#DIV/0!</v>
      </c>
      <c r="I31" s="50" t="e">
        <f t="shared" si="1"/>
        <v>#DIV/0!</v>
      </c>
    </row>
    <row r="32" spans="1:9" x14ac:dyDescent="0.25">
      <c r="A32" s="201"/>
      <c r="B32" s="12" t="s">
        <v>31</v>
      </c>
      <c r="C32" s="13"/>
      <c r="D32" s="14"/>
      <c r="E32" s="13"/>
      <c r="F32" s="13"/>
      <c r="G32" s="15" t="e">
        <f>F32/E32*100</f>
        <v>#DIV/0!</v>
      </c>
      <c r="H32" s="16" t="e">
        <f>F32/D32*100</f>
        <v>#DIV/0!</v>
      </c>
      <c r="I32" s="50" t="e">
        <f>F32/C32*100</f>
        <v>#DIV/0!</v>
      </c>
    </row>
    <row r="33" spans="1:9" x14ac:dyDescent="0.25">
      <c r="A33" s="201"/>
      <c r="B33" s="12" t="s">
        <v>32</v>
      </c>
      <c r="C33" s="13"/>
      <c r="D33" s="14"/>
      <c r="E33" s="13"/>
      <c r="F33" s="13"/>
      <c r="G33" s="15" t="e">
        <f t="shared" si="2"/>
        <v>#DIV/0!</v>
      </c>
      <c r="H33" s="16" t="e">
        <f t="shared" si="0"/>
        <v>#DIV/0!</v>
      </c>
      <c r="I33" s="50" t="e">
        <f t="shared" si="1"/>
        <v>#DIV/0!</v>
      </c>
    </row>
    <row r="34" spans="1:9" x14ac:dyDescent="0.25">
      <c r="A34" s="201"/>
      <c r="B34" s="12" t="s">
        <v>33</v>
      </c>
      <c r="C34" s="13">
        <v>11000</v>
      </c>
      <c r="D34" s="13">
        <v>10466</v>
      </c>
      <c r="E34" s="13">
        <v>10470</v>
      </c>
      <c r="F34" s="51">
        <v>9618.7999999999993</v>
      </c>
      <c r="G34" s="15">
        <f t="shared" si="2"/>
        <v>91.870105062082132</v>
      </c>
      <c r="H34" s="16">
        <f t="shared" si="0"/>
        <v>91.905216892795721</v>
      </c>
      <c r="I34" s="50">
        <f t="shared" si="1"/>
        <v>87.443636363636358</v>
      </c>
    </row>
    <row r="35" spans="1:9" x14ac:dyDescent="0.25">
      <c r="A35" s="201"/>
      <c r="B35" s="53" t="s">
        <v>34</v>
      </c>
      <c r="C35" s="54">
        <f>SUM(C36:C47)</f>
        <v>9116</v>
      </c>
      <c r="D35" s="54">
        <f>SUM(D36:D47)</f>
        <v>24035.1</v>
      </c>
      <c r="E35" s="54">
        <f>SUM(E36:E47)</f>
        <v>25004</v>
      </c>
      <c r="F35" s="54">
        <f>SUM(F36:F47)</f>
        <v>22082</v>
      </c>
      <c r="G35" s="15">
        <f t="shared" si="2"/>
        <v>88.313869780835063</v>
      </c>
      <c r="H35" s="16">
        <f t="shared" si="0"/>
        <v>91.873967655636974</v>
      </c>
      <c r="I35" s="50">
        <f t="shared" si="1"/>
        <v>242.23343571741992</v>
      </c>
    </row>
    <row r="36" spans="1:9" x14ac:dyDescent="0.25">
      <c r="A36" s="201"/>
      <c r="B36" s="12" t="s">
        <v>35</v>
      </c>
      <c r="C36" s="13"/>
      <c r="D36" s="13">
        <v>620</v>
      </c>
      <c r="E36" s="13">
        <v>650</v>
      </c>
      <c r="F36" s="120">
        <v>0</v>
      </c>
      <c r="G36" s="15">
        <f t="shared" si="2"/>
        <v>0</v>
      </c>
      <c r="H36" s="16">
        <f t="shared" si="0"/>
        <v>0</v>
      </c>
      <c r="I36" s="50" t="e">
        <f t="shared" si="1"/>
        <v>#DIV/0!</v>
      </c>
    </row>
    <row r="37" spans="1:9" x14ac:dyDescent="0.25">
      <c r="A37" s="201"/>
      <c r="B37" s="12" t="s">
        <v>36</v>
      </c>
      <c r="C37" s="13"/>
      <c r="D37" s="13"/>
      <c r="E37" s="13"/>
      <c r="F37" s="49"/>
      <c r="G37" s="15" t="e">
        <f t="shared" si="2"/>
        <v>#DIV/0!</v>
      </c>
      <c r="H37" s="16" t="e">
        <f t="shared" si="0"/>
        <v>#DIV/0!</v>
      </c>
      <c r="I37" s="50" t="e">
        <f t="shared" si="1"/>
        <v>#DIV/0!</v>
      </c>
    </row>
    <row r="38" spans="1:9" x14ac:dyDescent="0.25">
      <c r="A38" s="201"/>
      <c r="B38" s="12" t="s">
        <v>37</v>
      </c>
      <c r="C38" s="13"/>
      <c r="D38" s="13"/>
      <c r="E38" s="13"/>
      <c r="F38" s="13"/>
      <c r="G38" s="15" t="e">
        <f t="shared" si="2"/>
        <v>#DIV/0!</v>
      </c>
      <c r="H38" s="16" t="e">
        <f t="shared" si="0"/>
        <v>#DIV/0!</v>
      </c>
      <c r="I38" s="50" t="e">
        <f t="shared" si="1"/>
        <v>#DIV/0!</v>
      </c>
    </row>
    <row r="39" spans="1:9" x14ac:dyDescent="0.25">
      <c r="A39" s="201"/>
      <c r="B39" s="12" t="s">
        <v>38</v>
      </c>
      <c r="C39" s="13"/>
      <c r="D39" s="13"/>
      <c r="E39" s="13"/>
      <c r="F39" s="13"/>
      <c r="G39" s="15" t="e">
        <f t="shared" si="2"/>
        <v>#DIV/0!</v>
      </c>
      <c r="H39" s="16" t="e">
        <f t="shared" si="0"/>
        <v>#DIV/0!</v>
      </c>
      <c r="I39" s="50" t="e">
        <f t="shared" si="1"/>
        <v>#DIV/0!</v>
      </c>
    </row>
    <row r="40" spans="1:9" x14ac:dyDescent="0.25">
      <c r="A40" s="201"/>
      <c r="B40" s="12" t="s">
        <v>39</v>
      </c>
      <c r="C40" s="13"/>
      <c r="D40" s="13"/>
      <c r="E40" s="13"/>
      <c r="F40" s="49"/>
      <c r="G40" s="15" t="e">
        <f t="shared" si="2"/>
        <v>#DIV/0!</v>
      </c>
      <c r="H40" s="16" t="e">
        <f t="shared" si="0"/>
        <v>#DIV/0!</v>
      </c>
      <c r="I40" s="50" t="e">
        <f t="shared" si="1"/>
        <v>#DIV/0!</v>
      </c>
    </row>
    <row r="41" spans="1:9" x14ac:dyDescent="0.25">
      <c r="A41" s="201"/>
      <c r="B41" s="12" t="s">
        <v>38</v>
      </c>
      <c r="C41" s="13"/>
      <c r="D41" s="13"/>
      <c r="E41" s="13"/>
      <c r="F41" s="13"/>
      <c r="G41" s="15"/>
      <c r="H41" s="16"/>
      <c r="I41" s="50"/>
    </row>
    <row r="42" spans="1:9" x14ac:dyDescent="0.25">
      <c r="A42" s="201"/>
      <c r="B42" s="12" t="s">
        <v>40</v>
      </c>
      <c r="C42" s="13"/>
      <c r="D42" s="13">
        <v>1760</v>
      </c>
      <c r="E42" s="13">
        <v>1834</v>
      </c>
      <c r="F42" s="13">
        <v>1400</v>
      </c>
      <c r="G42" s="15">
        <f t="shared" si="2"/>
        <v>76.335877862595424</v>
      </c>
      <c r="H42" s="16">
        <f t="shared" si="0"/>
        <v>79.545454545454547</v>
      </c>
      <c r="I42" s="50" t="e">
        <f t="shared" si="1"/>
        <v>#DIV/0!</v>
      </c>
    </row>
    <row r="43" spans="1:9" x14ac:dyDescent="0.25">
      <c r="A43" s="201"/>
      <c r="B43" s="12" t="s">
        <v>41</v>
      </c>
      <c r="C43" s="13"/>
      <c r="D43" s="13"/>
      <c r="E43" s="13"/>
      <c r="F43" s="49"/>
      <c r="G43" s="15" t="e">
        <f>F43/E43*100</f>
        <v>#DIV/0!</v>
      </c>
      <c r="H43" s="16" t="e">
        <f>F43/D43*100</f>
        <v>#DIV/0!</v>
      </c>
      <c r="I43" s="50" t="e">
        <f>F43/C43*100</f>
        <v>#DIV/0!</v>
      </c>
    </row>
    <row r="44" spans="1:9" x14ac:dyDescent="0.25">
      <c r="A44" s="201"/>
      <c r="B44" s="12" t="s">
        <v>42</v>
      </c>
      <c r="C44" s="13"/>
      <c r="D44" s="13"/>
      <c r="E44" s="13"/>
      <c r="F44" s="13"/>
      <c r="G44" s="15" t="e">
        <f>F44/E44*100</f>
        <v>#DIV/0!</v>
      </c>
      <c r="H44" s="16" t="e">
        <f>F44/D44*100</f>
        <v>#DIV/0!</v>
      </c>
      <c r="I44" s="50" t="e">
        <f>F44/C44*100</f>
        <v>#DIV/0!</v>
      </c>
    </row>
    <row r="45" spans="1:9" x14ac:dyDescent="0.25">
      <c r="A45" s="201"/>
      <c r="B45" s="12" t="s">
        <v>43</v>
      </c>
      <c r="C45" s="13"/>
      <c r="D45" s="13"/>
      <c r="E45" s="13"/>
      <c r="F45" s="49"/>
      <c r="G45" s="15" t="e">
        <f>F45/E45*100</f>
        <v>#DIV/0!</v>
      </c>
      <c r="H45" s="16" t="e">
        <f>F45/D45*100</f>
        <v>#DIV/0!</v>
      </c>
      <c r="I45" s="50" t="e">
        <f>F45/C45*100</f>
        <v>#DIV/0!</v>
      </c>
    </row>
    <row r="46" spans="1:9" x14ac:dyDescent="0.25">
      <c r="A46" s="201"/>
      <c r="B46" s="12" t="s">
        <v>44</v>
      </c>
      <c r="C46" s="13"/>
      <c r="D46" s="13"/>
      <c r="E46" s="13"/>
      <c r="F46" s="13"/>
      <c r="G46" s="15" t="e">
        <f t="shared" si="2"/>
        <v>#DIV/0!</v>
      </c>
      <c r="H46" s="16" t="e">
        <f t="shared" si="0"/>
        <v>#DIV/0!</v>
      </c>
      <c r="I46" s="50" t="e">
        <f t="shared" si="1"/>
        <v>#DIV/0!</v>
      </c>
    </row>
    <row r="47" spans="1:9" x14ac:dyDescent="0.25">
      <c r="A47" s="201"/>
      <c r="B47" s="12" t="s">
        <v>45</v>
      </c>
      <c r="C47" s="13">
        <v>9116</v>
      </c>
      <c r="D47" s="13">
        <v>21655.1</v>
      </c>
      <c r="E47" s="13">
        <v>22520</v>
      </c>
      <c r="F47" s="49">
        <v>20682</v>
      </c>
      <c r="G47" s="15">
        <f t="shared" si="2"/>
        <v>91.838365896980463</v>
      </c>
      <c r="H47" s="16">
        <f t="shared" si="0"/>
        <v>95.506370323849822</v>
      </c>
      <c r="I47" s="50">
        <f t="shared" si="1"/>
        <v>226.87582272926724</v>
      </c>
    </row>
    <row r="48" spans="1:9" ht="26.25" x14ac:dyDescent="0.25">
      <c r="A48" s="201"/>
      <c r="B48" s="29" t="s">
        <v>46</v>
      </c>
      <c r="C48" s="54">
        <f>SUM(C49:C51)</f>
        <v>13281.96</v>
      </c>
      <c r="D48" s="54">
        <f>SUM(D49:D51)</f>
        <v>24476.39</v>
      </c>
      <c r="E48" s="54">
        <f>SUM(E49:E51)</f>
        <v>25307.599999999999</v>
      </c>
      <c r="F48" s="54">
        <f>SUM(F49:F51)</f>
        <v>25127.19</v>
      </c>
      <c r="G48" s="15">
        <f t="shared" si="2"/>
        <v>99.287131138472233</v>
      </c>
      <c r="H48" s="16">
        <f t="shared" si="0"/>
        <v>102.65888883123695</v>
      </c>
      <c r="I48" s="50">
        <f t="shared" si="1"/>
        <v>189.18284650759375</v>
      </c>
    </row>
    <row r="49" spans="1:9" x14ac:dyDescent="0.25">
      <c r="A49" s="201"/>
      <c r="B49" s="12" t="s">
        <v>122</v>
      </c>
      <c r="C49" s="84"/>
      <c r="D49" s="84">
        <v>163.41</v>
      </c>
      <c r="E49" s="13">
        <v>168.9</v>
      </c>
      <c r="F49" s="119">
        <v>113.1</v>
      </c>
      <c r="G49" s="15">
        <f t="shared" si="2"/>
        <v>66.962699822380102</v>
      </c>
      <c r="H49" s="16">
        <f t="shared" si="0"/>
        <v>69.212410501193318</v>
      </c>
      <c r="I49" s="50" t="e">
        <f t="shared" si="1"/>
        <v>#DIV/0!</v>
      </c>
    </row>
    <row r="50" spans="1:9" x14ac:dyDescent="0.25">
      <c r="A50" s="201"/>
      <c r="B50" s="12" t="s">
        <v>47</v>
      </c>
      <c r="C50" s="84"/>
      <c r="D50" s="156">
        <v>128.34</v>
      </c>
      <c r="E50" s="13">
        <v>132.69999999999999</v>
      </c>
      <c r="F50" s="119">
        <v>2326.02</v>
      </c>
      <c r="G50" s="15">
        <f t="shared" si="2"/>
        <v>1752.8409947249436</v>
      </c>
      <c r="H50" s="16">
        <f t="shared" si="0"/>
        <v>1812.3889668069189</v>
      </c>
      <c r="I50" s="50" t="e">
        <f t="shared" si="1"/>
        <v>#DIV/0!</v>
      </c>
    </row>
    <row r="51" spans="1:9" x14ac:dyDescent="0.25">
      <c r="A51" s="201"/>
      <c r="B51" s="12" t="s">
        <v>48</v>
      </c>
      <c r="C51" s="84">
        <v>13281.96</v>
      </c>
      <c r="D51" s="84">
        <v>24184.639999999999</v>
      </c>
      <c r="E51" s="13">
        <v>25006</v>
      </c>
      <c r="F51" s="119">
        <v>22688.07</v>
      </c>
      <c r="G51" s="15">
        <f t="shared" si="2"/>
        <v>90.730504678877068</v>
      </c>
      <c r="H51" s="16">
        <f t="shared" si="0"/>
        <v>93.811898791960516</v>
      </c>
      <c r="I51" s="50">
        <f t="shared" si="1"/>
        <v>170.81868941029791</v>
      </c>
    </row>
    <row r="52" spans="1:9" x14ac:dyDescent="0.25">
      <c r="A52" s="201"/>
      <c r="B52" s="57" t="s">
        <v>49</v>
      </c>
      <c r="C52" s="54">
        <f>C48+C35</f>
        <v>22397.96</v>
      </c>
      <c r="D52" s="54">
        <f>D48+D35</f>
        <v>48511.49</v>
      </c>
      <c r="E52" s="54">
        <f>E48+E35</f>
        <v>50311.6</v>
      </c>
      <c r="F52" s="58">
        <f>F48+F35</f>
        <v>47209.19</v>
      </c>
      <c r="G52" s="15">
        <f t="shared" si="2"/>
        <v>93.833608949029653</v>
      </c>
      <c r="H52" s="16">
        <f t="shared" si="0"/>
        <v>97.315481342667482</v>
      </c>
      <c r="I52" s="50">
        <f t="shared" si="1"/>
        <v>210.77450803555325</v>
      </c>
    </row>
    <row r="53" spans="1:9" x14ac:dyDescent="0.25">
      <c r="A53" s="201"/>
      <c r="B53" s="53" t="s">
        <v>20</v>
      </c>
      <c r="C53" s="59">
        <f>C52/C7/12*1000</f>
        <v>791.89506434733426</v>
      </c>
      <c r="D53" s="59">
        <f t="shared" ref="D53:F53" si="5">D52/D7/12*1000</f>
        <v>2132.1857419127991</v>
      </c>
      <c r="E53" s="59">
        <f t="shared" si="5"/>
        <v>2211.3045007032351</v>
      </c>
      <c r="F53" s="59">
        <f t="shared" si="5"/>
        <v>2081.5339506172845</v>
      </c>
      <c r="G53" s="15">
        <f t="shared" si="2"/>
        <v>94.131493421883732</v>
      </c>
      <c r="H53" s="16">
        <f t="shared" si="0"/>
        <v>97.624419378675967</v>
      </c>
      <c r="I53" s="50">
        <f t="shared" si="1"/>
        <v>262.85477007396776</v>
      </c>
    </row>
    <row r="54" spans="1:9" x14ac:dyDescent="0.25">
      <c r="A54" s="201"/>
      <c r="B54" s="18" t="s">
        <v>50</v>
      </c>
      <c r="C54" s="60">
        <v>3978.96</v>
      </c>
      <c r="D54" s="60">
        <v>5083</v>
      </c>
      <c r="E54" s="60">
        <v>5255</v>
      </c>
      <c r="F54" s="61">
        <v>4306.6000000000004</v>
      </c>
      <c r="G54" s="15">
        <f>F54/E54*100</f>
        <v>81.952426260704101</v>
      </c>
      <c r="H54" s="16">
        <f>F54/D54*100</f>
        <v>84.725555774149129</v>
      </c>
      <c r="I54" s="50">
        <f>F54/C54*100</f>
        <v>108.23431248366408</v>
      </c>
    </row>
    <row r="55" spans="1:9" ht="15.75" thickBot="1" x14ac:dyDescent="0.3">
      <c r="A55" s="202"/>
      <c r="B55" s="62" t="s">
        <v>51</v>
      </c>
      <c r="C55" s="63">
        <v>4056.99</v>
      </c>
      <c r="D55" s="63">
        <v>6834.4</v>
      </c>
      <c r="E55" s="63">
        <v>7067</v>
      </c>
      <c r="F55" s="64">
        <v>7076.49</v>
      </c>
      <c r="G55" s="23">
        <f>F55/E55*100</f>
        <v>100.13428611857931</v>
      </c>
      <c r="H55" s="24">
        <f>F55/D55*100</f>
        <v>103.54222755472318</v>
      </c>
      <c r="I55" s="41">
        <f>F55/C55*100</f>
        <v>174.42709989425657</v>
      </c>
    </row>
    <row r="56" spans="1:9" ht="26.25" x14ac:dyDescent="0.25">
      <c r="A56" s="185">
        <v>7</v>
      </c>
      <c r="B56" s="65" t="s">
        <v>52</v>
      </c>
      <c r="C56" s="66">
        <f>C52/C57</f>
        <v>134.92746987951807</v>
      </c>
      <c r="D56" s="66">
        <f>D52/D57</f>
        <v>527.29880434782604</v>
      </c>
      <c r="E56" s="66">
        <f>E52/E57</f>
        <v>546.86521739130433</v>
      </c>
      <c r="F56" s="67">
        <f>F52/F57</f>
        <v>536.46806818181824</v>
      </c>
      <c r="G56" s="9">
        <f t="shared" si="2"/>
        <v>98.098772992167369</v>
      </c>
      <c r="H56" s="10">
        <f t="shared" si="0"/>
        <v>101.73891231278876</v>
      </c>
      <c r="I56" s="43">
        <f t="shared" si="1"/>
        <v>397.59736743070272</v>
      </c>
    </row>
    <row r="57" spans="1:9" ht="27" thickBot="1" x14ac:dyDescent="0.3">
      <c r="A57" s="187"/>
      <c r="B57" s="68" t="s">
        <v>53</v>
      </c>
      <c r="C57" s="21">
        <v>166</v>
      </c>
      <c r="D57" s="21">
        <v>92</v>
      </c>
      <c r="E57" s="21">
        <v>92</v>
      </c>
      <c r="F57" s="21">
        <v>88</v>
      </c>
      <c r="G57" s="23">
        <f t="shared" si="2"/>
        <v>95.652173913043484</v>
      </c>
      <c r="H57" s="24">
        <f t="shared" si="0"/>
        <v>95.652173913043484</v>
      </c>
      <c r="I57" s="41">
        <f t="shared" si="1"/>
        <v>53.01204819277109</v>
      </c>
    </row>
    <row r="58" spans="1:9" x14ac:dyDescent="0.25">
      <c r="A58" s="185">
        <v>8</v>
      </c>
      <c r="B58" s="69" t="s">
        <v>54</v>
      </c>
      <c r="C58" s="6">
        <v>3785</v>
      </c>
      <c r="D58" s="6">
        <v>56000</v>
      </c>
      <c r="E58" s="6">
        <v>59258</v>
      </c>
      <c r="F58" s="6">
        <v>41000</v>
      </c>
      <c r="G58" s="9">
        <f t="shared" si="2"/>
        <v>69.188970265618138</v>
      </c>
      <c r="H58" s="10">
        <f t="shared" si="0"/>
        <v>73.214285714285708</v>
      </c>
      <c r="I58" s="43">
        <f t="shared" si="1"/>
        <v>1083.2232496697491</v>
      </c>
    </row>
    <row r="59" spans="1:9" ht="15.75" thickBot="1" x14ac:dyDescent="0.3">
      <c r="A59" s="187"/>
      <c r="B59" s="39" t="s">
        <v>20</v>
      </c>
      <c r="C59" s="59">
        <f>C58/C7/12*1000</f>
        <v>133.82124169141565</v>
      </c>
      <c r="D59" s="59">
        <f t="shared" ref="D59:F59" si="6">D58/D7/12*1000</f>
        <v>2461.3220815752461</v>
      </c>
      <c r="E59" s="59">
        <f t="shared" si="6"/>
        <v>2604.5182841068918</v>
      </c>
      <c r="F59" s="59">
        <f t="shared" si="6"/>
        <v>1807.7601410934744</v>
      </c>
      <c r="G59" s="23">
        <f t="shared" si="2"/>
        <v>69.408617790270895</v>
      </c>
      <c r="H59" s="24">
        <f t="shared" si="0"/>
        <v>73.446712018140587</v>
      </c>
      <c r="I59" s="41">
        <f t="shared" si="1"/>
        <v>1350.8768251172478</v>
      </c>
    </row>
    <row r="60" spans="1:9" x14ac:dyDescent="0.25">
      <c r="A60" s="185">
        <v>9</v>
      </c>
      <c r="B60" s="70" t="s">
        <v>55</v>
      </c>
      <c r="C60" s="59">
        <f>C62+C70+C71+C72+C73+C76+C77+C78+C79+C80+C81+C82</f>
        <v>21355.7</v>
      </c>
      <c r="D60" s="47">
        <f>D62+D70+D71+D72+D73+D76+D77+D78+D79+D80+D81+D82</f>
        <v>42018.25</v>
      </c>
      <c r="E60" s="47">
        <f>E62+E70+E71+E72+E73+E76+E77+E78+E79+E80+E81+E82</f>
        <v>45443.4</v>
      </c>
      <c r="F60" s="71">
        <f>F62+F70+F71+F72+F73+F76+F77+F78+F79+F80+F81+F82</f>
        <v>37238.561999999998</v>
      </c>
      <c r="G60" s="9">
        <f t="shared" si="2"/>
        <v>81.944929296663531</v>
      </c>
      <c r="H60" s="10">
        <f t="shared" si="0"/>
        <v>88.624733300411123</v>
      </c>
      <c r="I60" s="43">
        <f t="shared" si="1"/>
        <v>174.37294024546139</v>
      </c>
    </row>
    <row r="61" spans="1:9" x14ac:dyDescent="0.25">
      <c r="A61" s="186"/>
      <c r="B61" s="53" t="s">
        <v>20</v>
      </c>
      <c r="C61" s="59">
        <f>C60/C7*1000/12</f>
        <v>755.04525526799614</v>
      </c>
      <c r="D61" s="59">
        <f t="shared" ref="D61:F61" si="7">D60/D7*1000/12</f>
        <v>1846.793688466948</v>
      </c>
      <c r="E61" s="59">
        <f t="shared" si="7"/>
        <v>1997.3364978902953</v>
      </c>
      <c r="F61" s="59">
        <f t="shared" si="7"/>
        <v>1641.9119047619045</v>
      </c>
      <c r="G61" s="15">
        <f t="shared" si="2"/>
        <v>82.205071929351348</v>
      </c>
      <c r="H61" s="16">
        <f t="shared" si="0"/>
        <v>88.906081660094955</v>
      </c>
      <c r="I61" s="50">
        <f t="shared" si="1"/>
        <v>217.45874082463089</v>
      </c>
    </row>
    <row r="62" spans="1:9" x14ac:dyDescent="0.25">
      <c r="A62" s="186"/>
      <c r="B62" s="53" t="s">
        <v>56</v>
      </c>
      <c r="C62" s="59">
        <f>SUM(C63:C69)</f>
        <v>0</v>
      </c>
      <c r="D62" s="54">
        <f>SUM(D63:D69)</f>
        <v>428.6</v>
      </c>
      <c r="E62" s="54">
        <f>SUM(E63:E69)</f>
        <v>462.4</v>
      </c>
      <c r="F62" s="54">
        <f>SUM(F63:F69)</f>
        <v>349.6</v>
      </c>
      <c r="G62" s="15">
        <f t="shared" si="2"/>
        <v>75.605536332179938</v>
      </c>
      <c r="H62" s="16">
        <f t="shared" si="0"/>
        <v>81.56789547363509</v>
      </c>
      <c r="I62" s="50" t="e">
        <f t="shared" si="1"/>
        <v>#DIV/0!</v>
      </c>
    </row>
    <row r="63" spans="1:9" x14ac:dyDescent="0.25">
      <c r="A63" s="186"/>
      <c r="B63" s="12" t="s">
        <v>57</v>
      </c>
      <c r="C63" s="117"/>
      <c r="D63" s="13"/>
      <c r="E63" s="13"/>
      <c r="F63" s="13"/>
      <c r="G63" s="15" t="e">
        <f t="shared" si="2"/>
        <v>#DIV/0!</v>
      </c>
      <c r="H63" s="16" t="e">
        <f t="shared" si="0"/>
        <v>#DIV/0!</v>
      </c>
      <c r="I63" s="50" t="e">
        <f t="shared" si="1"/>
        <v>#DIV/0!</v>
      </c>
    </row>
    <row r="64" spans="1:9" x14ac:dyDescent="0.25">
      <c r="A64" s="186"/>
      <c r="B64" s="12" t="s">
        <v>58</v>
      </c>
      <c r="C64" s="13"/>
      <c r="D64" s="13"/>
      <c r="E64" s="13"/>
      <c r="F64" s="13"/>
      <c r="G64" s="15" t="e">
        <f t="shared" si="2"/>
        <v>#DIV/0!</v>
      </c>
      <c r="H64" s="16" t="e">
        <f t="shared" si="0"/>
        <v>#DIV/0!</v>
      </c>
      <c r="I64" s="50" t="e">
        <f t="shared" si="1"/>
        <v>#DIV/0!</v>
      </c>
    </row>
    <row r="65" spans="1:9" x14ac:dyDescent="0.25">
      <c r="A65" s="186"/>
      <c r="B65" s="12" t="s">
        <v>59</v>
      </c>
      <c r="C65" s="13"/>
      <c r="D65" s="13">
        <v>17</v>
      </c>
      <c r="E65" s="13">
        <v>18.399999999999999</v>
      </c>
      <c r="F65" s="13">
        <v>14</v>
      </c>
      <c r="G65" s="15">
        <f t="shared" si="2"/>
        <v>76.08695652173914</v>
      </c>
      <c r="H65" s="16">
        <f t="shared" si="0"/>
        <v>82.35294117647058</v>
      </c>
      <c r="I65" s="50" t="e">
        <f t="shared" si="1"/>
        <v>#DIV/0!</v>
      </c>
    </row>
    <row r="66" spans="1:9" x14ac:dyDescent="0.25">
      <c r="A66" s="186"/>
      <c r="B66" s="12" t="s">
        <v>60</v>
      </c>
      <c r="C66" s="13"/>
      <c r="D66" s="13"/>
      <c r="E66" s="13"/>
      <c r="F66" s="13"/>
      <c r="G66" s="15" t="e">
        <f t="shared" si="2"/>
        <v>#DIV/0!</v>
      </c>
      <c r="H66" s="16" t="e">
        <f t="shared" si="0"/>
        <v>#DIV/0!</v>
      </c>
      <c r="I66" s="50" t="e">
        <f t="shared" si="1"/>
        <v>#DIV/0!</v>
      </c>
    </row>
    <row r="67" spans="1:9" x14ac:dyDescent="0.25">
      <c r="A67" s="186"/>
      <c r="B67" s="12" t="s">
        <v>61</v>
      </c>
      <c r="C67" s="13"/>
      <c r="D67" s="13"/>
      <c r="E67" s="13"/>
      <c r="F67" s="13"/>
      <c r="G67" s="15" t="e">
        <f t="shared" si="2"/>
        <v>#DIV/0!</v>
      </c>
      <c r="H67" s="16" t="e">
        <f t="shared" si="0"/>
        <v>#DIV/0!</v>
      </c>
      <c r="I67" s="50" t="e">
        <f t="shared" si="1"/>
        <v>#DIV/0!</v>
      </c>
    </row>
    <row r="68" spans="1:9" x14ac:dyDescent="0.25">
      <c r="A68" s="186"/>
      <c r="B68" s="12" t="s">
        <v>62</v>
      </c>
      <c r="C68" s="13"/>
      <c r="D68" s="13"/>
      <c r="E68" s="13"/>
      <c r="F68" s="13"/>
      <c r="G68" s="15" t="e">
        <f t="shared" si="2"/>
        <v>#DIV/0!</v>
      </c>
      <c r="H68" s="16" t="e">
        <f t="shared" si="0"/>
        <v>#DIV/0!</v>
      </c>
      <c r="I68" s="50" t="e">
        <f t="shared" si="1"/>
        <v>#DIV/0!</v>
      </c>
    </row>
    <row r="69" spans="1:9" x14ac:dyDescent="0.25">
      <c r="A69" s="186"/>
      <c r="B69" s="12" t="s">
        <v>63</v>
      </c>
      <c r="C69" s="13"/>
      <c r="D69" s="13">
        <v>411.6</v>
      </c>
      <c r="E69" s="13">
        <v>444</v>
      </c>
      <c r="F69" s="13">
        <v>335.6</v>
      </c>
      <c r="G69" s="15">
        <f t="shared" si="2"/>
        <v>75.585585585585591</v>
      </c>
      <c r="H69" s="16">
        <f t="shared" si="0"/>
        <v>81.535471331389701</v>
      </c>
      <c r="I69" s="50" t="e">
        <f t="shared" si="1"/>
        <v>#DIV/0!</v>
      </c>
    </row>
    <row r="70" spans="1:9" x14ac:dyDescent="0.25">
      <c r="A70" s="186"/>
      <c r="B70" s="12" t="s">
        <v>64</v>
      </c>
      <c r="C70" s="13"/>
      <c r="D70" s="13"/>
      <c r="E70" s="13"/>
      <c r="F70" s="13"/>
      <c r="G70" s="15" t="e">
        <f t="shared" si="2"/>
        <v>#DIV/0!</v>
      </c>
      <c r="H70" s="16" t="e">
        <f t="shared" si="0"/>
        <v>#DIV/0!</v>
      </c>
      <c r="I70" s="50" t="e">
        <f t="shared" si="1"/>
        <v>#DIV/0!</v>
      </c>
    </row>
    <row r="71" spans="1:9" x14ac:dyDescent="0.25">
      <c r="A71" s="186"/>
      <c r="B71" s="12" t="s">
        <v>65</v>
      </c>
      <c r="C71" s="13">
        <v>17265.7</v>
      </c>
      <c r="D71" s="13">
        <v>30593.1</v>
      </c>
      <c r="E71" s="72">
        <v>33040</v>
      </c>
      <c r="F71" s="72">
        <v>28164.7</v>
      </c>
      <c r="G71" s="15">
        <f t="shared" si="2"/>
        <v>85.244249394673119</v>
      </c>
      <c r="H71" s="16">
        <f t="shared" si="0"/>
        <v>92.062262405575126</v>
      </c>
      <c r="I71" s="50">
        <f t="shared" si="1"/>
        <v>163.12515565543245</v>
      </c>
    </row>
    <row r="72" spans="1:9" x14ac:dyDescent="0.25">
      <c r="A72" s="186"/>
      <c r="B72" s="12" t="s">
        <v>66</v>
      </c>
      <c r="C72" s="13">
        <v>2160</v>
      </c>
      <c r="D72" s="14"/>
      <c r="E72" s="14"/>
      <c r="F72" s="72"/>
      <c r="G72" s="15" t="e">
        <f t="shared" si="2"/>
        <v>#DIV/0!</v>
      </c>
      <c r="H72" s="16" t="e">
        <f t="shared" si="0"/>
        <v>#DIV/0!</v>
      </c>
      <c r="I72" s="50">
        <f t="shared" si="1"/>
        <v>0</v>
      </c>
    </row>
    <row r="73" spans="1:9" x14ac:dyDescent="0.25">
      <c r="A73" s="186"/>
      <c r="B73" s="53" t="s">
        <v>67</v>
      </c>
      <c r="C73" s="54">
        <f>C74+C75</f>
        <v>535</v>
      </c>
      <c r="D73" s="54">
        <f>D74+D75</f>
        <v>2444</v>
      </c>
      <c r="E73" s="54">
        <f>E74+E75</f>
        <v>2670</v>
      </c>
      <c r="F73" s="58">
        <f>F74+F75</f>
        <v>2140.9</v>
      </c>
      <c r="G73" s="15">
        <f t="shared" si="2"/>
        <v>80.18352059925094</v>
      </c>
      <c r="H73" s="16">
        <f t="shared" si="0"/>
        <v>87.598199672667761</v>
      </c>
      <c r="I73" s="50">
        <f t="shared" si="1"/>
        <v>400.1682242990654</v>
      </c>
    </row>
    <row r="74" spans="1:9" x14ac:dyDescent="0.25">
      <c r="A74" s="186"/>
      <c r="B74" s="12" t="s">
        <v>68</v>
      </c>
      <c r="C74" s="13"/>
      <c r="D74" s="13">
        <v>599</v>
      </c>
      <c r="E74" s="72">
        <v>675</v>
      </c>
      <c r="F74" s="72">
        <v>450.9</v>
      </c>
      <c r="G74" s="15">
        <f t="shared" si="2"/>
        <v>66.8</v>
      </c>
      <c r="H74" s="16">
        <f t="shared" si="0"/>
        <v>75.275459098497493</v>
      </c>
      <c r="I74" s="50" t="e">
        <f t="shared" si="1"/>
        <v>#DIV/0!</v>
      </c>
    </row>
    <row r="75" spans="1:9" x14ac:dyDescent="0.25">
      <c r="A75" s="186"/>
      <c r="B75" s="12" t="s">
        <v>69</v>
      </c>
      <c r="C75" s="13">
        <v>535</v>
      </c>
      <c r="D75" s="13">
        <v>1845</v>
      </c>
      <c r="E75" s="72">
        <v>1995</v>
      </c>
      <c r="F75" s="72">
        <v>1690</v>
      </c>
      <c r="G75" s="15">
        <f t="shared" si="2"/>
        <v>84.711779448621556</v>
      </c>
      <c r="H75" s="16">
        <f t="shared" si="0"/>
        <v>91.598915989159892</v>
      </c>
      <c r="I75" s="50">
        <f t="shared" si="1"/>
        <v>315.88785046728975</v>
      </c>
    </row>
    <row r="76" spans="1:9" x14ac:dyDescent="0.25">
      <c r="A76" s="186"/>
      <c r="B76" s="12" t="s">
        <v>70</v>
      </c>
      <c r="C76" s="13">
        <v>10</v>
      </c>
      <c r="D76" s="13">
        <v>17.55</v>
      </c>
      <c r="E76" s="13">
        <v>18</v>
      </c>
      <c r="F76" s="13">
        <v>18.262</v>
      </c>
      <c r="G76" s="15">
        <f t="shared" si="2"/>
        <v>101.45555555555556</v>
      </c>
      <c r="H76" s="16">
        <f t="shared" si="0"/>
        <v>104.05698005698005</v>
      </c>
      <c r="I76" s="50">
        <f t="shared" si="1"/>
        <v>182.62</v>
      </c>
    </row>
    <row r="77" spans="1:9" x14ac:dyDescent="0.25">
      <c r="A77" s="186"/>
      <c r="B77" s="12" t="s">
        <v>71</v>
      </c>
      <c r="C77" s="13"/>
      <c r="D77" s="72"/>
      <c r="E77" s="14"/>
      <c r="F77" s="13"/>
      <c r="G77" s="15" t="e">
        <f t="shared" si="2"/>
        <v>#DIV/0!</v>
      </c>
      <c r="H77" s="16" t="e">
        <f t="shared" si="0"/>
        <v>#DIV/0!</v>
      </c>
      <c r="I77" s="50" t="e">
        <f t="shared" si="1"/>
        <v>#DIV/0!</v>
      </c>
    </row>
    <row r="78" spans="1:9" x14ac:dyDescent="0.25">
      <c r="A78" s="186"/>
      <c r="B78" s="12" t="s">
        <v>72</v>
      </c>
      <c r="C78" s="13"/>
      <c r="D78" s="14"/>
      <c r="E78" s="14"/>
      <c r="F78" s="13"/>
      <c r="G78" s="15" t="e">
        <f t="shared" si="2"/>
        <v>#DIV/0!</v>
      </c>
      <c r="H78" s="16" t="e">
        <f t="shared" si="0"/>
        <v>#DIV/0!</v>
      </c>
      <c r="I78" s="50" t="e">
        <f t="shared" si="1"/>
        <v>#DIV/0!</v>
      </c>
    </row>
    <row r="79" spans="1:9" x14ac:dyDescent="0.25">
      <c r="A79" s="186"/>
      <c r="B79" s="12" t="s">
        <v>73</v>
      </c>
      <c r="C79" s="13">
        <v>1340</v>
      </c>
      <c r="D79" s="13">
        <v>1349</v>
      </c>
      <c r="E79" s="13">
        <v>1460</v>
      </c>
      <c r="F79" s="13">
        <v>1496.1</v>
      </c>
      <c r="G79" s="15">
        <f t="shared" si="2"/>
        <v>102.47260273972603</v>
      </c>
      <c r="H79" s="16">
        <f t="shared" ref="H79:H123" si="8">F79/D79*100</f>
        <v>110.90437361008154</v>
      </c>
      <c r="I79" s="50">
        <f t="shared" ref="I79:I123" si="9">F79/C79*100</f>
        <v>111.64925373134326</v>
      </c>
    </row>
    <row r="80" spans="1:9" x14ac:dyDescent="0.25">
      <c r="A80" s="186"/>
      <c r="B80" s="12" t="s">
        <v>74</v>
      </c>
      <c r="C80" s="13"/>
      <c r="D80" s="13">
        <v>7100</v>
      </c>
      <c r="E80" s="13">
        <v>7700</v>
      </c>
      <c r="F80" s="13">
        <v>5000</v>
      </c>
      <c r="G80" s="15">
        <f t="shared" ref="G80:G123" si="10">F80/E80*100</f>
        <v>64.935064935064929</v>
      </c>
      <c r="H80" s="16">
        <f t="shared" si="8"/>
        <v>70.422535211267601</v>
      </c>
      <c r="I80" s="50" t="e">
        <f t="shared" si="9"/>
        <v>#DIV/0!</v>
      </c>
    </row>
    <row r="81" spans="1:13" x14ac:dyDescent="0.25">
      <c r="A81" s="186"/>
      <c r="B81" s="12" t="s">
        <v>75</v>
      </c>
      <c r="C81" s="13"/>
      <c r="D81" s="13"/>
      <c r="E81" s="13"/>
      <c r="F81" s="13"/>
      <c r="G81" s="15" t="e">
        <f t="shared" si="10"/>
        <v>#DIV/0!</v>
      </c>
      <c r="H81" s="16" t="e">
        <f t="shared" si="8"/>
        <v>#DIV/0!</v>
      </c>
      <c r="I81" s="50" t="e">
        <f t="shared" si="9"/>
        <v>#DIV/0!</v>
      </c>
    </row>
    <row r="82" spans="1:13" ht="15.75" thickBot="1" x14ac:dyDescent="0.3">
      <c r="A82" s="187"/>
      <c r="B82" s="20" t="s">
        <v>76</v>
      </c>
      <c r="C82" s="21">
        <v>45</v>
      </c>
      <c r="D82" s="21">
        <v>86</v>
      </c>
      <c r="E82" s="21">
        <v>93</v>
      </c>
      <c r="F82" s="21">
        <v>69</v>
      </c>
      <c r="G82" s="23">
        <f t="shared" si="10"/>
        <v>74.193548387096769</v>
      </c>
      <c r="H82" s="24">
        <f t="shared" si="8"/>
        <v>80.232558139534888</v>
      </c>
      <c r="I82" s="41">
        <f t="shared" si="9"/>
        <v>153.33333333333334</v>
      </c>
    </row>
    <row r="83" spans="1:13" ht="26.25" x14ac:dyDescent="0.25">
      <c r="A83" s="197">
        <v>10</v>
      </c>
      <c r="B83" s="46" t="s">
        <v>77</v>
      </c>
      <c r="C83" s="47">
        <f>C84+C85</f>
        <v>1598</v>
      </c>
      <c r="D83" s="47">
        <f>D84+D85</f>
        <v>26130</v>
      </c>
      <c r="E83" s="125">
        <f>E84+E85</f>
        <v>8900</v>
      </c>
      <c r="F83" s="123">
        <f>F84+F85</f>
        <v>8944.1899999999987</v>
      </c>
      <c r="G83" s="9">
        <f t="shared" si="10"/>
        <v>100.49651685393258</v>
      </c>
      <c r="H83" s="10">
        <f t="shared" si="8"/>
        <v>34.229582854955986</v>
      </c>
      <c r="I83" s="43">
        <f t="shared" si="9"/>
        <v>559.71151439299115</v>
      </c>
      <c r="J83" s="74"/>
    </row>
    <row r="84" spans="1:13" x14ac:dyDescent="0.25">
      <c r="A84" s="198"/>
      <c r="B84" s="12" t="s">
        <v>78</v>
      </c>
      <c r="C84" s="13"/>
      <c r="D84" s="76">
        <v>560</v>
      </c>
      <c r="E84" s="104">
        <v>5700</v>
      </c>
      <c r="F84" s="122">
        <v>5704.19</v>
      </c>
      <c r="G84" s="15">
        <f t="shared" si="10"/>
        <v>100.07350877192982</v>
      </c>
      <c r="H84" s="16">
        <f t="shared" si="8"/>
        <v>1018.6053571428571</v>
      </c>
      <c r="I84" s="50" t="e">
        <f t="shared" si="9"/>
        <v>#DIV/0!</v>
      </c>
      <c r="J84" s="74"/>
    </row>
    <row r="85" spans="1:13" x14ac:dyDescent="0.25">
      <c r="A85" s="198"/>
      <c r="B85" s="75" t="s">
        <v>79</v>
      </c>
      <c r="C85" s="13">
        <v>1598</v>
      </c>
      <c r="D85" s="76">
        <v>25570</v>
      </c>
      <c r="E85" s="104">
        <v>3200</v>
      </c>
      <c r="F85" s="124">
        <v>3240</v>
      </c>
      <c r="G85" s="15">
        <f t="shared" si="10"/>
        <v>101.25</v>
      </c>
      <c r="H85" s="16">
        <f t="shared" si="8"/>
        <v>12.671098944075087</v>
      </c>
      <c r="I85" s="50">
        <f t="shared" si="9"/>
        <v>202.75344180225284</v>
      </c>
      <c r="J85" s="74"/>
    </row>
    <row r="86" spans="1:13" ht="27" thickBot="1" x14ac:dyDescent="0.3">
      <c r="A86" s="199"/>
      <c r="B86" s="68" t="s">
        <v>80</v>
      </c>
      <c r="C86" s="21">
        <v>0</v>
      </c>
      <c r="D86" s="21">
        <v>159.69999999999999</v>
      </c>
      <c r="E86" s="128">
        <v>0</v>
      </c>
      <c r="F86" s="128">
        <v>0</v>
      </c>
      <c r="G86" s="23" t="e">
        <f t="shared" si="10"/>
        <v>#DIV/0!</v>
      </c>
      <c r="H86" s="24">
        <f t="shared" si="8"/>
        <v>0</v>
      </c>
      <c r="I86" s="41" t="e">
        <f t="shared" si="9"/>
        <v>#DIV/0!</v>
      </c>
      <c r="J86" s="74"/>
      <c r="M86" s="77"/>
    </row>
    <row r="87" spans="1:13" x14ac:dyDescent="0.25">
      <c r="A87" s="197">
        <v>11</v>
      </c>
      <c r="B87" s="26" t="s">
        <v>81</v>
      </c>
      <c r="C87" s="6">
        <v>20600</v>
      </c>
      <c r="D87" s="6">
        <v>33600.9</v>
      </c>
      <c r="E87" s="78">
        <f>D87</f>
        <v>33600.9</v>
      </c>
      <c r="F87" s="6">
        <f>D87</f>
        <v>33600.9</v>
      </c>
      <c r="G87" s="9">
        <f t="shared" si="10"/>
        <v>100</v>
      </c>
      <c r="H87" s="10">
        <f t="shared" si="8"/>
        <v>100</v>
      </c>
      <c r="I87" s="43">
        <f t="shared" si="9"/>
        <v>163.11116504854371</v>
      </c>
      <c r="J87" s="74" t="s">
        <v>123</v>
      </c>
      <c r="L87">
        <v>33600.9</v>
      </c>
    </row>
    <row r="88" spans="1:13" ht="26.25" x14ac:dyDescent="0.25">
      <c r="A88" s="198"/>
      <c r="B88" s="29" t="s">
        <v>82</v>
      </c>
      <c r="C88" s="79">
        <f>C87/C7</f>
        <v>8.7399236317352571</v>
      </c>
      <c r="D88" s="79">
        <f>D87/D7</f>
        <v>17.721993670886075</v>
      </c>
      <c r="E88" s="79">
        <f>E87/E7</f>
        <v>17.721993670886075</v>
      </c>
      <c r="F88" s="80">
        <f>F87/F7</f>
        <v>17.778253968253971</v>
      </c>
      <c r="G88" s="15">
        <f t="shared" si="10"/>
        <v>100.31746031746034</v>
      </c>
      <c r="H88" s="16">
        <f t="shared" si="8"/>
        <v>100.31746031746034</v>
      </c>
      <c r="I88" s="50">
        <f t="shared" si="9"/>
        <v>203.41429419016799</v>
      </c>
      <c r="J88" s="74"/>
    </row>
    <row r="89" spans="1:13" ht="39.75" thickBot="1" x14ac:dyDescent="0.3">
      <c r="A89" s="199"/>
      <c r="B89" s="44" t="s">
        <v>83</v>
      </c>
      <c r="C89" s="37">
        <f>C86/C87*100</f>
        <v>0</v>
      </c>
      <c r="D89" s="37">
        <f>D86/D87*100</f>
        <v>0.47528488820239922</v>
      </c>
      <c r="E89" s="37">
        <f>E86/E87*100</f>
        <v>0</v>
      </c>
      <c r="F89" s="81">
        <f>F86/F87*100</f>
        <v>0</v>
      </c>
      <c r="G89" s="23" t="e">
        <f t="shared" si="10"/>
        <v>#DIV/0!</v>
      </c>
      <c r="H89" s="24">
        <f t="shared" si="8"/>
        <v>0</v>
      </c>
      <c r="I89" s="41" t="e">
        <f t="shared" si="9"/>
        <v>#DIV/0!</v>
      </c>
      <c r="J89" s="74"/>
    </row>
    <row r="90" spans="1:13" x14ac:dyDescent="0.25">
      <c r="A90" s="197">
        <v>12</v>
      </c>
      <c r="B90" s="42" t="s">
        <v>84</v>
      </c>
      <c r="C90" s="38">
        <v>103</v>
      </c>
      <c r="D90" s="38">
        <v>12</v>
      </c>
      <c r="E90" s="6">
        <v>19</v>
      </c>
      <c r="F90" s="38">
        <v>19</v>
      </c>
      <c r="G90" s="9">
        <f t="shared" si="10"/>
        <v>100</v>
      </c>
      <c r="H90" s="10">
        <f t="shared" si="8"/>
        <v>158.33333333333331</v>
      </c>
      <c r="I90" s="43">
        <f t="shared" si="9"/>
        <v>18.446601941747574</v>
      </c>
      <c r="J90" s="74"/>
    </row>
    <row r="91" spans="1:13" ht="27" thickBot="1" x14ac:dyDescent="0.3">
      <c r="A91" s="199"/>
      <c r="B91" s="44" t="s">
        <v>85</v>
      </c>
      <c r="C91" s="40">
        <f>C90*1000/C7</f>
        <v>43.69961815867628</v>
      </c>
      <c r="D91" s="40">
        <f>D90*1000/D7</f>
        <v>6.3291139240506329</v>
      </c>
      <c r="E91" s="114">
        <f>E90*1000/E7</f>
        <v>10.021097046413502</v>
      </c>
      <c r="F91" s="114">
        <f>F90*1000/F7</f>
        <v>10.052910052910052</v>
      </c>
      <c r="G91" s="23">
        <f t="shared" si="10"/>
        <v>100.31746031746032</v>
      </c>
      <c r="H91" s="24">
        <f t="shared" si="8"/>
        <v>158.83597883597881</v>
      </c>
      <c r="I91" s="41">
        <f t="shared" si="9"/>
        <v>23.004571839523297</v>
      </c>
      <c r="J91" s="74"/>
    </row>
    <row r="92" spans="1:13" ht="26.25" x14ac:dyDescent="0.25">
      <c r="A92" s="197">
        <v>13</v>
      </c>
      <c r="B92" s="42" t="s">
        <v>86</v>
      </c>
      <c r="C92" s="6">
        <v>15</v>
      </c>
      <c r="D92" s="6">
        <v>28</v>
      </c>
      <c r="E92" s="6">
        <v>27</v>
      </c>
      <c r="F92" s="35">
        <v>27</v>
      </c>
      <c r="G92" s="9">
        <f t="shared" si="10"/>
        <v>100</v>
      </c>
      <c r="H92" s="10">
        <f t="shared" si="8"/>
        <v>96.428571428571431</v>
      </c>
      <c r="I92" s="43">
        <f t="shared" si="9"/>
        <v>180</v>
      </c>
      <c r="J92" s="74"/>
    </row>
    <row r="93" spans="1:13" ht="26.25" x14ac:dyDescent="0.25">
      <c r="A93" s="198"/>
      <c r="B93" s="52" t="s">
        <v>87</v>
      </c>
      <c r="C93" s="13">
        <v>0</v>
      </c>
      <c r="D93" s="13">
        <v>0</v>
      </c>
      <c r="E93" s="13">
        <v>0</v>
      </c>
      <c r="F93" s="13">
        <v>0</v>
      </c>
      <c r="G93" s="15" t="e">
        <f t="shared" si="10"/>
        <v>#DIV/0!</v>
      </c>
      <c r="H93" s="16" t="e">
        <f t="shared" si="8"/>
        <v>#DIV/0!</v>
      </c>
      <c r="I93" s="50" t="e">
        <f t="shared" si="9"/>
        <v>#DIV/0!</v>
      </c>
      <c r="J93" s="74"/>
    </row>
    <row r="94" spans="1:13" ht="39.75" thickBot="1" x14ac:dyDescent="0.3">
      <c r="A94" s="199"/>
      <c r="B94" s="44" t="s">
        <v>88</v>
      </c>
      <c r="C94" s="40">
        <f>(C92+C93)*10000/C7</f>
        <v>63.640220619431481</v>
      </c>
      <c r="D94" s="40">
        <f>(D92+D93)*10000/D7</f>
        <v>147.67932489451476</v>
      </c>
      <c r="E94" s="40">
        <f>(E92+E93)*10000/E7</f>
        <v>142.40506329113924</v>
      </c>
      <c r="F94" s="40">
        <f>(F92+F93)*10000/F7</f>
        <v>142.85714285714286</v>
      </c>
      <c r="G94" s="23">
        <f t="shared" si="10"/>
        <v>100.31746031746032</v>
      </c>
      <c r="H94" s="24">
        <f t="shared" si="8"/>
        <v>96.734693877551024</v>
      </c>
      <c r="I94" s="41">
        <f t="shared" si="9"/>
        <v>224.47619047619048</v>
      </c>
      <c r="J94" s="74"/>
    </row>
    <row r="95" spans="1:13" ht="50.25" customHeight="1" x14ac:dyDescent="0.25">
      <c r="A95" s="197">
        <v>14</v>
      </c>
      <c r="B95" s="42" t="s">
        <v>89</v>
      </c>
      <c r="C95" s="6">
        <v>0</v>
      </c>
      <c r="D95" s="6">
        <v>959</v>
      </c>
      <c r="E95" s="6">
        <v>959</v>
      </c>
      <c r="F95" s="6">
        <v>959</v>
      </c>
      <c r="G95" s="9">
        <f t="shared" si="10"/>
        <v>100</v>
      </c>
      <c r="H95" s="10">
        <f t="shared" si="8"/>
        <v>100</v>
      </c>
      <c r="I95" s="43" t="e">
        <f t="shared" si="9"/>
        <v>#DIV/0!</v>
      </c>
      <c r="J95" s="74"/>
    </row>
    <row r="96" spans="1:13" ht="39.75" thickBot="1" x14ac:dyDescent="0.3">
      <c r="A96" s="199"/>
      <c r="B96" s="44" t="s">
        <v>90</v>
      </c>
      <c r="C96" s="82">
        <f>C95/C7*100</f>
        <v>0</v>
      </c>
      <c r="D96" s="82">
        <f>D95/D7*100</f>
        <v>50.580168776371302</v>
      </c>
      <c r="E96" s="37">
        <f>E95/E7*100</f>
        <v>50.580168776371302</v>
      </c>
      <c r="F96" s="37">
        <f>F95/F7*100</f>
        <v>50.74074074074074</v>
      </c>
      <c r="G96" s="23">
        <f t="shared" si="10"/>
        <v>100.31746031746034</v>
      </c>
      <c r="H96" s="24">
        <f t="shared" si="8"/>
        <v>100.31746031746034</v>
      </c>
      <c r="I96" s="41" t="e">
        <f t="shared" si="9"/>
        <v>#DIV/0!</v>
      </c>
      <c r="J96" s="74"/>
    </row>
    <row r="97" spans="1:10" x14ac:dyDescent="0.25">
      <c r="A97" s="197">
        <v>15</v>
      </c>
      <c r="B97" s="26" t="s">
        <v>91</v>
      </c>
      <c r="C97" s="38">
        <v>45</v>
      </c>
      <c r="D97" s="38">
        <v>51</v>
      </c>
      <c r="E97" s="38">
        <v>40</v>
      </c>
      <c r="F97" s="38">
        <v>29</v>
      </c>
      <c r="G97" s="9">
        <f t="shared" si="10"/>
        <v>72.5</v>
      </c>
      <c r="H97" s="10">
        <f t="shared" si="8"/>
        <v>56.862745098039213</v>
      </c>
      <c r="I97" s="43">
        <f t="shared" si="9"/>
        <v>64.444444444444443</v>
      </c>
      <c r="J97" s="74"/>
    </row>
    <row r="98" spans="1:10" x14ac:dyDescent="0.25">
      <c r="A98" s="198"/>
      <c r="B98" s="12" t="s">
        <v>92</v>
      </c>
      <c r="C98" s="84">
        <v>26</v>
      </c>
      <c r="D98" s="84">
        <v>32</v>
      </c>
      <c r="E98" s="84">
        <v>40</v>
      </c>
      <c r="F98" s="84">
        <v>23</v>
      </c>
      <c r="G98" s="15">
        <f t="shared" si="10"/>
        <v>57.499999999999993</v>
      </c>
      <c r="H98" s="16">
        <f t="shared" si="8"/>
        <v>71.875</v>
      </c>
      <c r="I98" s="50">
        <f t="shared" si="9"/>
        <v>88.461538461538453</v>
      </c>
      <c r="J98" s="74"/>
    </row>
    <row r="99" spans="1:10" x14ac:dyDescent="0.25">
      <c r="A99" s="198"/>
      <c r="B99" s="53" t="s">
        <v>93</v>
      </c>
      <c r="C99" s="30">
        <f>C98/C97</f>
        <v>0.57777777777777772</v>
      </c>
      <c r="D99" s="30">
        <f>D98/D97</f>
        <v>0.62745098039215685</v>
      </c>
      <c r="E99" s="30">
        <f>E98/E97</f>
        <v>1</v>
      </c>
      <c r="F99" s="30">
        <f>F98/F97</f>
        <v>0.7931034482758621</v>
      </c>
      <c r="G99" s="15">
        <f t="shared" si="10"/>
        <v>79.310344827586206</v>
      </c>
      <c r="H99" s="16">
        <f t="shared" si="8"/>
        <v>126.40086206896552</v>
      </c>
      <c r="I99" s="50">
        <f t="shared" si="9"/>
        <v>137.26790450928382</v>
      </c>
      <c r="J99" s="74"/>
    </row>
    <row r="100" spans="1:10" ht="26.25" x14ac:dyDescent="0.25">
      <c r="A100" s="198"/>
      <c r="B100" s="52" t="s">
        <v>94</v>
      </c>
      <c r="C100" s="13">
        <v>5</v>
      </c>
      <c r="D100" s="13">
        <v>1</v>
      </c>
      <c r="E100" s="84">
        <v>0</v>
      </c>
      <c r="F100" s="84">
        <v>4</v>
      </c>
      <c r="G100" s="15" t="e">
        <f t="shared" si="10"/>
        <v>#DIV/0!</v>
      </c>
      <c r="H100" s="16">
        <f t="shared" si="8"/>
        <v>400</v>
      </c>
      <c r="I100" s="50">
        <f t="shared" si="9"/>
        <v>80</v>
      </c>
      <c r="J100" s="74"/>
    </row>
    <row r="101" spans="1:10" ht="26.25" x14ac:dyDescent="0.25">
      <c r="A101" s="198"/>
      <c r="B101" s="29" t="s">
        <v>95</v>
      </c>
      <c r="C101" s="30">
        <f>C100/C97</f>
        <v>0.1111111111111111</v>
      </c>
      <c r="D101" s="30">
        <f t="shared" ref="D101:F101" si="11">D100/D97</f>
        <v>1.9607843137254902E-2</v>
      </c>
      <c r="E101" s="30">
        <f t="shared" si="11"/>
        <v>0</v>
      </c>
      <c r="F101" s="30">
        <f t="shared" si="11"/>
        <v>0.13793103448275862</v>
      </c>
      <c r="G101" s="15" t="e">
        <f t="shared" si="10"/>
        <v>#DIV/0!</v>
      </c>
      <c r="H101" s="16">
        <f t="shared" si="8"/>
        <v>703.44827586206895</v>
      </c>
      <c r="I101" s="50">
        <f t="shared" si="9"/>
        <v>124.13793103448276</v>
      </c>
      <c r="J101" s="74"/>
    </row>
    <row r="102" spans="1:10" ht="26.25" x14ac:dyDescent="0.25">
      <c r="A102" s="198"/>
      <c r="B102" s="85" t="s">
        <v>96</v>
      </c>
      <c r="C102" s="86">
        <f>C97*100000/C7</f>
        <v>1909.2066185829444</v>
      </c>
      <c r="D102" s="86">
        <f>D97*100000/D7</f>
        <v>2689.8734177215188</v>
      </c>
      <c r="E102" s="86">
        <f>E97*100000/E7</f>
        <v>2109.7046413502107</v>
      </c>
      <c r="F102" s="86">
        <f>F97*100000/F7</f>
        <v>1534.3915343915344</v>
      </c>
      <c r="G102" s="15">
        <f t="shared" si="10"/>
        <v>72.730158730158735</v>
      </c>
      <c r="H102" s="16">
        <f t="shared" si="8"/>
        <v>57.043261749144101</v>
      </c>
      <c r="I102" s="50">
        <f t="shared" si="9"/>
        <v>80.368018812463262</v>
      </c>
      <c r="J102" s="74"/>
    </row>
    <row r="103" spans="1:10" ht="15.75" thickBot="1" x14ac:dyDescent="0.3">
      <c r="A103" s="199"/>
      <c r="B103" s="20" t="s">
        <v>97</v>
      </c>
      <c r="C103" s="21">
        <v>0</v>
      </c>
      <c r="D103" s="21">
        <v>0</v>
      </c>
      <c r="E103" s="87">
        <v>0</v>
      </c>
      <c r="F103" s="87">
        <v>3</v>
      </c>
      <c r="G103" s="23" t="e">
        <f t="shared" si="10"/>
        <v>#DIV/0!</v>
      </c>
      <c r="H103" s="24" t="e">
        <f t="shared" si="8"/>
        <v>#DIV/0!</v>
      </c>
      <c r="I103" s="41" t="e">
        <f t="shared" si="9"/>
        <v>#DIV/0!</v>
      </c>
      <c r="J103" s="74"/>
    </row>
    <row r="104" spans="1:10" ht="27" thickBot="1" x14ac:dyDescent="0.3">
      <c r="A104" s="88">
        <v>16</v>
      </c>
      <c r="B104" s="89" t="s">
        <v>98</v>
      </c>
      <c r="C104" s="90">
        <v>452.49</v>
      </c>
      <c r="D104" s="90">
        <v>1532.7</v>
      </c>
      <c r="E104" s="90">
        <v>2024.22</v>
      </c>
      <c r="F104" s="90">
        <v>2234.1999999999998</v>
      </c>
      <c r="G104" s="91">
        <f t="shared" si="10"/>
        <v>110.37337838772466</v>
      </c>
      <c r="H104" s="92">
        <f t="shared" si="8"/>
        <v>145.7689045475305</v>
      </c>
      <c r="I104" s="93">
        <f t="shared" si="9"/>
        <v>493.75676810537243</v>
      </c>
      <c r="J104" s="74"/>
    </row>
    <row r="105" spans="1:10" ht="26.25" x14ac:dyDescent="0.25">
      <c r="A105" s="197">
        <v>17</v>
      </c>
      <c r="B105" s="42" t="s">
        <v>99</v>
      </c>
      <c r="C105" s="6">
        <v>0</v>
      </c>
      <c r="D105" s="6">
        <v>2212.6999999999998</v>
      </c>
      <c r="E105" s="6">
        <v>2027.6</v>
      </c>
      <c r="F105" s="6">
        <v>1958.1</v>
      </c>
      <c r="G105" s="9">
        <f t="shared" si="10"/>
        <v>96.572302229236541</v>
      </c>
      <c r="H105" s="10">
        <f t="shared" si="8"/>
        <v>88.493695485153893</v>
      </c>
      <c r="I105" s="43" t="e">
        <f t="shared" si="9"/>
        <v>#DIV/0!</v>
      </c>
      <c r="J105" s="74"/>
    </row>
    <row r="106" spans="1:10" ht="39" x14ac:dyDescent="0.25">
      <c r="A106" s="198"/>
      <c r="B106" s="52" t="s">
        <v>100</v>
      </c>
      <c r="C106" s="13">
        <v>0</v>
      </c>
      <c r="D106" s="13">
        <v>0</v>
      </c>
      <c r="E106" s="13">
        <v>0</v>
      </c>
      <c r="F106" s="13">
        <v>0</v>
      </c>
      <c r="G106" s="15" t="e">
        <f t="shared" si="10"/>
        <v>#DIV/0!</v>
      </c>
      <c r="H106" s="16" t="e">
        <f t="shared" si="8"/>
        <v>#DIV/0!</v>
      </c>
      <c r="I106" s="50" t="e">
        <f t="shared" si="9"/>
        <v>#DIV/0!</v>
      </c>
      <c r="J106" s="74"/>
    </row>
    <row r="107" spans="1:10" ht="39.75" thickBot="1" x14ac:dyDescent="0.3">
      <c r="A107" s="199"/>
      <c r="B107" s="44" t="s">
        <v>101</v>
      </c>
      <c r="C107" s="33" t="e">
        <f>C106/C105</f>
        <v>#DIV/0!</v>
      </c>
      <c r="D107" s="33">
        <f>D106/D105</f>
        <v>0</v>
      </c>
      <c r="E107" s="33">
        <f>E106/E105</f>
        <v>0</v>
      </c>
      <c r="F107" s="33">
        <f>F106/F105</f>
        <v>0</v>
      </c>
      <c r="G107" s="23" t="e">
        <f t="shared" si="10"/>
        <v>#DIV/0!</v>
      </c>
      <c r="H107" s="24" t="e">
        <f t="shared" si="8"/>
        <v>#DIV/0!</v>
      </c>
      <c r="I107" s="41" t="e">
        <f t="shared" si="9"/>
        <v>#DIV/0!</v>
      </c>
      <c r="J107" s="74"/>
    </row>
    <row r="108" spans="1:10" ht="39" x14ac:dyDescent="0.25">
      <c r="A108" s="197">
        <v>18</v>
      </c>
      <c r="B108" s="42" t="s">
        <v>102</v>
      </c>
      <c r="C108" s="38">
        <v>2357</v>
      </c>
      <c r="D108" s="155">
        <v>1897</v>
      </c>
      <c r="E108" s="131">
        <v>1896</v>
      </c>
      <c r="F108" s="132">
        <v>1890</v>
      </c>
      <c r="G108" s="9">
        <f t="shared" si="10"/>
        <v>99.683544303797461</v>
      </c>
      <c r="H108" s="10">
        <f t="shared" si="8"/>
        <v>99.630996309963109</v>
      </c>
      <c r="I108" s="43">
        <f t="shared" si="9"/>
        <v>80.186677980483665</v>
      </c>
      <c r="J108" s="74">
        <v>100</v>
      </c>
    </row>
    <row r="109" spans="1:10" ht="52.5" thickBot="1" x14ac:dyDescent="0.3">
      <c r="A109" s="199"/>
      <c r="B109" s="44" t="s">
        <v>103</v>
      </c>
      <c r="C109" s="94">
        <f>C108/C7</f>
        <v>1</v>
      </c>
      <c r="D109" s="94">
        <f>D108/D7</f>
        <v>1.0005274261603376</v>
      </c>
      <c r="E109" s="94">
        <f>E108/E7</f>
        <v>1</v>
      </c>
      <c r="F109" s="95">
        <f>F108/F7</f>
        <v>1</v>
      </c>
      <c r="G109" s="23">
        <f t="shared" si="10"/>
        <v>100</v>
      </c>
      <c r="H109" s="24">
        <f t="shared" si="8"/>
        <v>99.947285187137581</v>
      </c>
      <c r="I109" s="41">
        <f t="shared" si="9"/>
        <v>100</v>
      </c>
      <c r="J109" s="74"/>
    </row>
    <row r="110" spans="1:10" ht="39" x14ac:dyDescent="0.25">
      <c r="A110" s="197">
        <v>19</v>
      </c>
      <c r="B110" s="42" t="s">
        <v>104</v>
      </c>
      <c r="C110" s="6">
        <v>6.32</v>
      </c>
      <c r="D110" s="6">
        <v>6.32</v>
      </c>
      <c r="E110" s="6">
        <v>6.32</v>
      </c>
      <c r="F110" s="6">
        <v>6.32</v>
      </c>
      <c r="G110" s="9">
        <f t="shared" si="10"/>
        <v>100</v>
      </c>
      <c r="H110" s="10">
        <f t="shared" si="8"/>
        <v>100</v>
      </c>
      <c r="I110" s="43">
        <f t="shared" si="9"/>
        <v>100</v>
      </c>
      <c r="J110" s="74"/>
    </row>
    <row r="111" spans="1:10" ht="51.75" x14ac:dyDescent="0.25">
      <c r="A111" s="198"/>
      <c r="B111" s="52" t="s">
        <v>105</v>
      </c>
      <c r="C111" s="13">
        <v>5.72</v>
      </c>
      <c r="D111" s="13">
        <v>3.16</v>
      </c>
      <c r="E111" s="13">
        <v>3.16</v>
      </c>
      <c r="F111" s="13">
        <v>3.16</v>
      </c>
      <c r="G111" s="15">
        <f t="shared" si="10"/>
        <v>100</v>
      </c>
      <c r="H111" s="16">
        <f t="shared" si="8"/>
        <v>100</v>
      </c>
      <c r="I111" s="50">
        <f t="shared" si="9"/>
        <v>55.244755244755254</v>
      </c>
      <c r="J111" s="74"/>
    </row>
    <row r="112" spans="1:10" ht="78" thickBot="1" x14ac:dyDescent="0.3">
      <c r="A112" s="199"/>
      <c r="B112" s="44" t="s">
        <v>106</v>
      </c>
      <c r="C112" s="94">
        <f>C111/C110</f>
        <v>0.90506329113924044</v>
      </c>
      <c r="D112" s="94">
        <f>D111/D110</f>
        <v>0.5</v>
      </c>
      <c r="E112" s="94">
        <f>E111/E110</f>
        <v>0.5</v>
      </c>
      <c r="F112" s="94">
        <f>F111/F110</f>
        <v>0.5</v>
      </c>
      <c r="G112" s="23">
        <f t="shared" si="10"/>
        <v>100</v>
      </c>
      <c r="H112" s="24">
        <f t="shared" si="8"/>
        <v>100</v>
      </c>
      <c r="I112" s="41">
        <f t="shared" si="9"/>
        <v>55.244755244755254</v>
      </c>
      <c r="J112" s="74"/>
    </row>
    <row r="113" spans="1:10" x14ac:dyDescent="0.25">
      <c r="A113" s="197">
        <v>20</v>
      </c>
      <c r="B113" s="42" t="s">
        <v>107</v>
      </c>
      <c r="C113" s="6">
        <v>5032.2</v>
      </c>
      <c r="D113" s="6">
        <v>5032.2</v>
      </c>
      <c r="E113" s="6">
        <v>5032.2</v>
      </c>
      <c r="F113" s="6">
        <v>5032.2</v>
      </c>
      <c r="G113" s="9">
        <f t="shared" si="10"/>
        <v>100</v>
      </c>
      <c r="H113" s="10">
        <f t="shared" si="8"/>
        <v>100</v>
      </c>
      <c r="I113" s="43">
        <f t="shared" si="9"/>
        <v>100</v>
      </c>
      <c r="J113" s="74"/>
    </row>
    <row r="114" spans="1:10" ht="39" x14ac:dyDescent="0.25">
      <c r="A114" s="198"/>
      <c r="B114" s="52" t="s">
        <v>108</v>
      </c>
      <c r="C114" s="13">
        <v>520</v>
      </c>
      <c r="D114" s="13">
        <v>625</v>
      </c>
      <c r="E114" s="13">
        <v>625</v>
      </c>
      <c r="F114" s="13">
        <v>625</v>
      </c>
      <c r="G114" s="15">
        <f t="shared" si="10"/>
        <v>100</v>
      </c>
      <c r="H114" s="16">
        <f t="shared" si="8"/>
        <v>100</v>
      </c>
      <c r="I114" s="50">
        <f t="shared" si="9"/>
        <v>120.19230769230769</v>
      </c>
      <c r="J114" s="74"/>
    </row>
    <row r="115" spans="1:10" ht="52.5" thickBot="1" x14ac:dyDescent="0.3">
      <c r="A115" s="199"/>
      <c r="B115" s="44" t="s">
        <v>109</v>
      </c>
      <c r="C115" s="94">
        <f>C114/C113</f>
        <v>0.1033345256547832</v>
      </c>
      <c r="D115" s="94">
        <f>D114/D113</f>
        <v>0.12420015102738366</v>
      </c>
      <c r="E115" s="94">
        <f>E114/E113</f>
        <v>0.12420015102738366</v>
      </c>
      <c r="F115" s="94">
        <f>F114/F113</f>
        <v>0.12420015102738366</v>
      </c>
      <c r="G115" s="23">
        <f t="shared" si="10"/>
        <v>100</v>
      </c>
      <c r="H115" s="24">
        <f t="shared" si="8"/>
        <v>100</v>
      </c>
      <c r="I115" s="41">
        <f t="shared" si="9"/>
        <v>120.19230769230771</v>
      </c>
      <c r="J115" s="74"/>
    </row>
    <row r="116" spans="1:10" ht="39" x14ac:dyDescent="0.25">
      <c r="A116" s="197">
        <v>21</v>
      </c>
      <c r="B116" s="42" t="s">
        <v>110</v>
      </c>
      <c r="C116" s="38">
        <v>57</v>
      </c>
      <c r="D116" s="38">
        <v>80</v>
      </c>
      <c r="E116" s="6">
        <v>80</v>
      </c>
      <c r="F116" s="106">
        <v>80</v>
      </c>
      <c r="G116" s="9">
        <f t="shared" si="10"/>
        <v>100</v>
      </c>
      <c r="H116" s="10">
        <f t="shared" si="8"/>
        <v>100</v>
      </c>
      <c r="I116" s="43">
        <f t="shared" si="9"/>
        <v>140.35087719298244</v>
      </c>
      <c r="J116" s="74"/>
    </row>
    <row r="117" spans="1:10" x14ac:dyDescent="0.25">
      <c r="A117" s="198"/>
      <c r="B117" s="52" t="s">
        <v>111</v>
      </c>
      <c r="C117" s="84">
        <v>57</v>
      </c>
      <c r="D117" s="84">
        <v>80</v>
      </c>
      <c r="E117" s="13">
        <v>80</v>
      </c>
      <c r="F117" s="13">
        <v>80</v>
      </c>
      <c r="G117" s="15">
        <f t="shared" si="10"/>
        <v>100</v>
      </c>
      <c r="H117" s="16">
        <f t="shared" si="8"/>
        <v>100</v>
      </c>
      <c r="I117" s="50">
        <f t="shared" si="9"/>
        <v>140.35087719298244</v>
      </c>
      <c r="J117" s="74"/>
    </row>
    <row r="118" spans="1:10" ht="27" thickBot="1" x14ac:dyDescent="0.3">
      <c r="A118" s="199"/>
      <c r="B118" s="44" t="s">
        <v>112</v>
      </c>
      <c r="C118" s="94">
        <f>C117/C116</f>
        <v>1</v>
      </c>
      <c r="D118" s="94">
        <f>D117/D116</f>
        <v>1</v>
      </c>
      <c r="E118" s="94">
        <f>E117/E116</f>
        <v>1</v>
      </c>
      <c r="F118" s="94">
        <f>F117/F116</f>
        <v>1</v>
      </c>
      <c r="G118" s="23">
        <f t="shared" si="10"/>
        <v>100</v>
      </c>
      <c r="H118" s="24">
        <f t="shared" si="8"/>
        <v>100</v>
      </c>
      <c r="I118" s="41">
        <f t="shared" si="9"/>
        <v>100</v>
      </c>
      <c r="J118" s="74"/>
    </row>
    <row r="119" spans="1:10" ht="39" x14ac:dyDescent="0.25">
      <c r="A119" s="197">
        <v>22</v>
      </c>
      <c r="B119" s="42" t="s">
        <v>113</v>
      </c>
      <c r="C119" s="38">
        <v>6347</v>
      </c>
      <c r="D119" s="155">
        <v>6404</v>
      </c>
      <c r="E119" s="6">
        <v>4282</v>
      </c>
      <c r="F119" s="35">
        <v>6310</v>
      </c>
      <c r="G119" s="9">
        <f t="shared" si="10"/>
        <v>147.36104624007473</v>
      </c>
      <c r="H119" s="10">
        <f t="shared" si="8"/>
        <v>98.532167395377883</v>
      </c>
      <c r="I119" s="43">
        <f t="shared" si="9"/>
        <v>99.417047423979838</v>
      </c>
      <c r="J119" s="74"/>
    </row>
    <row r="120" spans="1:10" ht="39" x14ac:dyDescent="0.25">
      <c r="A120" s="198"/>
      <c r="B120" s="52" t="s">
        <v>114</v>
      </c>
      <c r="C120" s="84">
        <v>3246</v>
      </c>
      <c r="D120" s="76">
        <v>1590</v>
      </c>
      <c r="E120" s="13">
        <v>1450</v>
      </c>
      <c r="F120" s="96">
        <v>1034</v>
      </c>
      <c r="G120" s="15">
        <f t="shared" si="10"/>
        <v>71.310344827586206</v>
      </c>
      <c r="H120" s="16">
        <f t="shared" si="8"/>
        <v>65.031446540880495</v>
      </c>
      <c r="I120" s="50">
        <f t="shared" si="9"/>
        <v>31.854590264941468</v>
      </c>
      <c r="J120" s="74"/>
    </row>
    <row r="121" spans="1:10" ht="39.75" thickBot="1" x14ac:dyDescent="0.3">
      <c r="A121" s="199"/>
      <c r="B121" s="44" t="s">
        <v>115</v>
      </c>
      <c r="C121" s="94">
        <f>C120/C7</f>
        <v>1.3771743742044973</v>
      </c>
      <c r="D121" s="94">
        <f>D120/D7</f>
        <v>0.83860759493670889</v>
      </c>
      <c r="E121" s="94">
        <f>E120/E7</f>
        <v>0.76476793248945152</v>
      </c>
      <c r="F121" s="94">
        <f>F120/F7</f>
        <v>0.54708994708994707</v>
      </c>
      <c r="G121" s="23">
        <f t="shared" si="10"/>
        <v>71.536726874657901</v>
      </c>
      <c r="H121" s="24">
        <f t="shared" si="8"/>
        <v>65.237895577518216</v>
      </c>
      <c r="I121" s="41">
        <f t="shared" si="9"/>
        <v>39.72553928807779</v>
      </c>
      <c r="J121" s="74"/>
    </row>
    <row r="122" spans="1:10" ht="39" x14ac:dyDescent="0.25">
      <c r="A122" s="197">
        <v>23</v>
      </c>
      <c r="B122" s="42" t="s">
        <v>116</v>
      </c>
      <c r="C122" s="38">
        <v>420</v>
      </c>
      <c r="D122" s="38">
        <v>504</v>
      </c>
      <c r="E122" s="6">
        <v>483</v>
      </c>
      <c r="F122" s="6">
        <v>483</v>
      </c>
      <c r="G122" s="9">
        <f t="shared" si="10"/>
        <v>100</v>
      </c>
      <c r="H122" s="10">
        <f t="shared" si="8"/>
        <v>95.833333333333343</v>
      </c>
      <c r="I122" s="43">
        <f t="shared" si="9"/>
        <v>114.99999999999999</v>
      </c>
      <c r="J122" s="74"/>
    </row>
    <row r="123" spans="1:10" ht="39.75" thickBot="1" x14ac:dyDescent="0.3">
      <c r="A123" s="199"/>
      <c r="B123" s="44" t="s">
        <v>117</v>
      </c>
      <c r="C123" s="94">
        <f>C122/C7</f>
        <v>0.17819261773440814</v>
      </c>
      <c r="D123" s="94">
        <f>D122/D7</f>
        <v>0.26582278481012656</v>
      </c>
      <c r="E123" s="94">
        <f>E122/E7</f>
        <v>0.254746835443038</v>
      </c>
      <c r="F123" s="94">
        <f>F122/F7</f>
        <v>0.25555555555555554</v>
      </c>
      <c r="G123" s="23">
        <f t="shared" si="10"/>
        <v>100.31746031746029</v>
      </c>
      <c r="H123" s="24">
        <f t="shared" si="8"/>
        <v>96.137566137566139</v>
      </c>
      <c r="I123" s="41">
        <f t="shared" si="9"/>
        <v>143.4153439153439</v>
      </c>
      <c r="J123" s="74"/>
    </row>
    <row r="124" spans="1:10" x14ac:dyDescent="0.25">
      <c r="A124" s="97"/>
      <c r="B124" s="97"/>
      <c r="C124" s="98"/>
      <c r="D124" s="98"/>
      <c r="E124" s="99"/>
      <c r="F124" s="98"/>
      <c r="G124" s="98"/>
      <c r="H124" s="98"/>
      <c r="I124" s="98"/>
      <c r="J124" s="74"/>
    </row>
    <row r="125" spans="1:10" x14ac:dyDescent="0.25">
      <c r="A125" s="97"/>
      <c r="B125" s="97" t="s">
        <v>118</v>
      </c>
      <c r="C125" s="98"/>
      <c r="D125" s="98"/>
      <c r="E125" s="98"/>
      <c r="F125" s="98"/>
      <c r="G125" s="98"/>
      <c r="H125" s="98"/>
      <c r="I125" s="98"/>
      <c r="J125" s="74"/>
    </row>
    <row r="126" spans="1:10" x14ac:dyDescent="0.25">
      <c r="A126" s="97"/>
      <c r="B126" s="97" t="s">
        <v>119</v>
      </c>
      <c r="C126" s="98"/>
      <c r="D126" s="98"/>
      <c r="E126" s="98"/>
      <c r="F126" s="98"/>
      <c r="G126" s="98"/>
      <c r="H126" s="98"/>
      <c r="I126" s="98"/>
      <c r="J126" s="74"/>
    </row>
    <row r="127" spans="1:10" x14ac:dyDescent="0.25">
      <c r="A127" s="97"/>
      <c r="B127" s="97"/>
      <c r="C127" s="98"/>
      <c r="D127" s="98"/>
      <c r="E127" s="100"/>
      <c r="F127" s="100"/>
      <c r="G127" s="98"/>
      <c r="H127" s="98"/>
      <c r="I127" s="98"/>
      <c r="J127" s="74"/>
    </row>
    <row r="128" spans="1:10" x14ac:dyDescent="0.25">
      <c r="A128" s="97"/>
      <c r="B128" s="97"/>
      <c r="C128" s="98"/>
      <c r="D128" s="98"/>
      <c r="E128" s="98"/>
      <c r="F128" s="98"/>
      <c r="G128" s="98"/>
      <c r="H128" s="98"/>
      <c r="I128" s="98"/>
      <c r="J128" s="74"/>
    </row>
    <row r="129" spans="1:10" x14ac:dyDescent="0.25">
      <c r="A129" s="97"/>
      <c r="B129" s="97"/>
      <c r="C129" s="98"/>
      <c r="D129" s="98"/>
      <c r="E129" s="98"/>
      <c r="F129" s="98"/>
      <c r="G129" s="98"/>
      <c r="H129" s="98"/>
      <c r="I129" s="98"/>
      <c r="J129" s="74"/>
    </row>
    <row r="130" spans="1:10" x14ac:dyDescent="0.25">
      <c r="A130" s="97"/>
      <c r="B130" s="97"/>
      <c r="C130" s="98"/>
      <c r="D130" s="98"/>
      <c r="E130" s="98"/>
      <c r="F130" s="98"/>
      <c r="G130" s="98"/>
      <c r="H130" s="98"/>
      <c r="I130" s="98"/>
      <c r="J130" s="74"/>
    </row>
    <row r="131" spans="1:10" x14ac:dyDescent="0.25">
      <c r="A131" s="97"/>
      <c r="B131" s="97"/>
      <c r="C131" s="98"/>
      <c r="D131" s="98"/>
      <c r="E131" s="98"/>
      <c r="F131" s="98"/>
      <c r="G131" s="98"/>
      <c r="H131" s="98"/>
      <c r="I131" s="98"/>
      <c r="J131" s="74"/>
    </row>
    <row r="132" spans="1:10" x14ac:dyDescent="0.25">
      <c r="A132" s="97"/>
      <c r="B132" s="97"/>
      <c r="C132" s="98"/>
      <c r="D132" s="98"/>
      <c r="E132" s="98"/>
      <c r="F132" s="98"/>
      <c r="G132" s="98"/>
      <c r="H132" s="98"/>
      <c r="I132" s="98"/>
      <c r="J132" s="74"/>
    </row>
    <row r="133" spans="1:10" x14ac:dyDescent="0.25">
      <c r="A133" s="97"/>
      <c r="B133" s="97"/>
      <c r="C133" s="98"/>
      <c r="D133" s="98"/>
      <c r="E133" s="98"/>
      <c r="F133" s="98"/>
      <c r="G133" s="98"/>
      <c r="H133" s="98"/>
      <c r="I133" s="98"/>
      <c r="J133" s="74"/>
    </row>
    <row r="134" spans="1:10" x14ac:dyDescent="0.25">
      <c r="A134" s="97"/>
      <c r="B134" s="97"/>
      <c r="C134" s="98"/>
      <c r="D134" s="98"/>
      <c r="E134" s="98"/>
      <c r="F134" s="98"/>
      <c r="G134" s="98"/>
      <c r="H134" s="98"/>
      <c r="I134" s="98"/>
      <c r="J134" s="74"/>
    </row>
    <row r="135" spans="1:10" x14ac:dyDescent="0.25">
      <c r="A135" s="97"/>
      <c r="B135" s="97"/>
      <c r="C135" s="98"/>
      <c r="D135" s="98"/>
      <c r="E135" s="98"/>
      <c r="F135" s="98"/>
      <c r="G135" s="98"/>
      <c r="H135" s="98"/>
      <c r="I135" s="98"/>
      <c r="J135" s="74"/>
    </row>
    <row r="136" spans="1:10" x14ac:dyDescent="0.25">
      <c r="A136" s="97"/>
      <c r="B136" s="97"/>
      <c r="C136" s="98"/>
      <c r="D136" s="98"/>
      <c r="E136" s="98"/>
      <c r="F136" s="98"/>
      <c r="G136" s="98"/>
      <c r="H136" s="98"/>
      <c r="I136" s="98"/>
      <c r="J136" s="74"/>
    </row>
    <row r="137" spans="1:10" x14ac:dyDescent="0.25">
      <c r="A137" s="97"/>
      <c r="B137" s="97"/>
      <c r="C137" s="98"/>
      <c r="D137" s="98"/>
      <c r="E137" s="98"/>
      <c r="F137" s="98"/>
      <c r="G137" s="98"/>
      <c r="H137" s="98"/>
      <c r="I137" s="98"/>
      <c r="J137" s="74"/>
    </row>
    <row r="138" spans="1:10" x14ac:dyDescent="0.25">
      <c r="A138" s="97"/>
      <c r="B138" s="97"/>
      <c r="C138" s="98"/>
      <c r="D138" s="98"/>
      <c r="E138" s="98"/>
      <c r="F138" s="98"/>
      <c r="G138" s="98"/>
      <c r="H138" s="98"/>
      <c r="I138" s="98"/>
      <c r="J138" s="74"/>
    </row>
    <row r="139" spans="1:10" x14ac:dyDescent="0.25">
      <c r="A139" s="97"/>
      <c r="B139" s="97"/>
      <c r="C139" s="98"/>
      <c r="D139" s="98"/>
      <c r="E139" s="98"/>
      <c r="F139" s="98"/>
      <c r="G139" s="98"/>
      <c r="H139" s="98"/>
      <c r="I139" s="98"/>
      <c r="J139" s="74"/>
    </row>
    <row r="140" spans="1:10" x14ac:dyDescent="0.25">
      <c r="A140" s="97"/>
      <c r="B140" s="97"/>
      <c r="C140" s="98"/>
      <c r="D140" s="98"/>
      <c r="E140" s="98"/>
      <c r="F140" s="98"/>
      <c r="G140" s="98"/>
      <c r="H140" s="98"/>
      <c r="I140" s="98"/>
      <c r="J140" s="74"/>
    </row>
    <row r="141" spans="1:10" x14ac:dyDescent="0.25">
      <c r="A141" s="97"/>
      <c r="B141" s="97"/>
      <c r="C141" s="98"/>
      <c r="D141" s="98"/>
      <c r="E141" s="98"/>
      <c r="F141" s="98"/>
      <c r="G141" s="98"/>
      <c r="H141" s="98"/>
      <c r="I141" s="98"/>
      <c r="J141" s="74"/>
    </row>
    <row r="142" spans="1:10" x14ac:dyDescent="0.25">
      <c r="A142" s="97"/>
      <c r="B142" s="97"/>
      <c r="C142" s="98"/>
      <c r="D142" s="98"/>
      <c r="E142" s="98"/>
      <c r="F142" s="98"/>
      <c r="G142" s="98"/>
      <c r="H142" s="98"/>
      <c r="I142" s="98"/>
      <c r="J142" s="74"/>
    </row>
    <row r="143" spans="1:10" x14ac:dyDescent="0.25">
      <c r="A143" s="97"/>
      <c r="B143" s="97"/>
      <c r="C143" s="98"/>
      <c r="D143" s="98"/>
      <c r="E143" s="98"/>
      <c r="F143" s="98"/>
      <c r="G143" s="98"/>
      <c r="H143" s="98"/>
      <c r="I143" s="98"/>
      <c r="J143" s="74"/>
    </row>
    <row r="144" spans="1:10" x14ac:dyDescent="0.25">
      <c r="A144" s="97"/>
      <c r="B144" s="97"/>
      <c r="C144" s="98"/>
      <c r="D144" s="98"/>
      <c r="E144" s="98"/>
      <c r="F144" s="98"/>
      <c r="G144" s="98"/>
      <c r="H144" s="98"/>
      <c r="I144" s="98"/>
      <c r="J144" s="74"/>
    </row>
    <row r="145" spans="1:10" x14ac:dyDescent="0.25">
      <c r="A145" s="97"/>
      <c r="B145" s="97"/>
      <c r="C145" s="98"/>
      <c r="D145" s="98"/>
      <c r="E145" s="98"/>
      <c r="F145" s="98"/>
      <c r="G145" s="98"/>
      <c r="H145" s="98"/>
      <c r="I145" s="98"/>
      <c r="J145" s="74"/>
    </row>
    <row r="146" spans="1:10" x14ac:dyDescent="0.25">
      <c r="A146" s="97"/>
      <c r="B146" s="97"/>
      <c r="C146" s="98"/>
      <c r="D146" s="98"/>
      <c r="E146" s="98"/>
      <c r="F146" s="98"/>
      <c r="G146" s="98"/>
      <c r="H146" s="98"/>
      <c r="I146" s="98"/>
      <c r="J146" s="74"/>
    </row>
    <row r="147" spans="1:10" x14ac:dyDescent="0.25">
      <c r="A147" s="97"/>
      <c r="B147" s="97"/>
      <c r="C147" s="98"/>
      <c r="D147" s="98"/>
      <c r="E147" s="98"/>
      <c r="F147" s="98"/>
      <c r="G147" s="98"/>
      <c r="H147" s="98"/>
      <c r="I147" s="98"/>
      <c r="J147" s="74"/>
    </row>
    <row r="148" spans="1:10" x14ac:dyDescent="0.25">
      <c r="A148" s="97"/>
      <c r="B148" s="97"/>
      <c r="C148" s="98"/>
      <c r="D148" s="98"/>
      <c r="E148" s="98"/>
      <c r="F148" s="98"/>
      <c r="G148" s="98"/>
      <c r="H148" s="98"/>
      <c r="I148" s="98"/>
      <c r="J148" s="74"/>
    </row>
    <row r="149" spans="1:10" x14ac:dyDescent="0.25">
      <c r="A149" s="97"/>
      <c r="B149" s="97"/>
      <c r="C149" s="98"/>
      <c r="D149" s="98"/>
      <c r="E149" s="98"/>
      <c r="F149" s="98"/>
      <c r="G149" s="98"/>
      <c r="H149" s="98"/>
      <c r="I149" s="98"/>
      <c r="J149" s="74"/>
    </row>
    <row r="150" spans="1:10" x14ac:dyDescent="0.25">
      <c r="A150" s="97"/>
      <c r="B150" s="97"/>
      <c r="C150" s="98"/>
      <c r="D150" s="98"/>
      <c r="E150" s="98"/>
      <c r="F150" s="98"/>
      <c r="G150" s="98"/>
      <c r="H150" s="98"/>
      <c r="I150" s="98"/>
      <c r="J150" s="74"/>
    </row>
    <row r="151" spans="1:10" x14ac:dyDescent="0.25">
      <c r="A151" s="97"/>
      <c r="B151" s="97"/>
      <c r="C151" s="98"/>
      <c r="D151" s="98"/>
      <c r="E151" s="98"/>
      <c r="F151" s="98"/>
      <c r="G151" s="98"/>
      <c r="H151" s="98"/>
      <c r="I151" s="98"/>
      <c r="J151" s="74"/>
    </row>
    <row r="152" spans="1:10" x14ac:dyDescent="0.25">
      <c r="A152" s="97"/>
      <c r="B152" s="97"/>
      <c r="C152" s="98"/>
      <c r="D152" s="98"/>
      <c r="E152" s="98"/>
      <c r="F152" s="98"/>
      <c r="G152" s="98"/>
      <c r="H152" s="98"/>
      <c r="I152" s="98"/>
      <c r="J152" s="74"/>
    </row>
    <row r="153" spans="1:10" x14ac:dyDescent="0.25">
      <c r="A153" s="97"/>
      <c r="B153" s="97"/>
      <c r="C153" s="98"/>
      <c r="D153" s="98"/>
      <c r="E153" s="98"/>
      <c r="F153" s="98"/>
      <c r="G153" s="98"/>
      <c r="H153" s="98"/>
      <c r="I153" s="98"/>
      <c r="J153" s="74"/>
    </row>
    <row r="154" spans="1:10" x14ac:dyDescent="0.25">
      <c r="A154" s="97"/>
      <c r="B154" s="97"/>
      <c r="C154" s="98"/>
      <c r="D154" s="98"/>
      <c r="E154" s="98"/>
      <c r="F154" s="98"/>
      <c r="G154" s="98"/>
      <c r="H154" s="98"/>
      <c r="I154" s="98"/>
      <c r="J154" s="74"/>
    </row>
    <row r="155" spans="1:10" x14ac:dyDescent="0.25">
      <c r="A155" s="97"/>
      <c r="B155" s="97"/>
      <c r="C155" s="98"/>
      <c r="D155" s="98"/>
      <c r="E155" s="98"/>
      <c r="F155" s="98"/>
      <c r="G155" s="98"/>
      <c r="H155" s="98"/>
      <c r="I155" s="98"/>
      <c r="J155" s="74"/>
    </row>
    <row r="156" spans="1:10" x14ac:dyDescent="0.25">
      <c r="A156" s="97"/>
      <c r="B156" s="97"/>
      <c r="C156" s="98"/>
      <c r="D156" s="98"/>
      <c r="E156" s="98"/>
      <c r="F156" s="98"/>
      <c r="G156" s="98"/>
      <c r="H156" s="98"/>
      <c r="I156" s="98"/>
      <c r="J156" s="74"/>
    </row>
    <row r="157" spans="1:10" x14ac:dyDescent="0.25">
      <c r="A157" s="97"/>
      <c r="B157" s="97"/>
      <c r="C157" s="98"/>
      <c r="D157" s="98"/>
      <c r="E157" s="98"/>
      <c r="F157" s="98"/>
      <c r="G157" s="98"/>
      <c r="H157" s="98"/>
      <c r="I157" s="98"/>
      <c r="J157" s="74"/>
    </row>
    <row r="158" spans="1:10" x14ac:dyDescent="0.25">
      <c r="A158" s="97"/>
      <c r="B158" s="97"/>
      <c r="C158" s="98"/>
      <c r="D158" s="98"/>
      <c r="E158" s="98"/>
      <c r="F158" s="98"/>
      <c r="G158" s="98"/>
      <c r="H158" s="98"/>
      <c r="I158" s="98"/>
      <c r="J158" s="74"/>
    </row>
    <row r="159" spans="1:10" x14ac:dyDescent="0.25">
      <c r="A159" s="97"/>
      <c r="B159" s="97"/>
      <c r="C159" s="98"/>
      <c r="D159" s="98"/>
      <c r="E159" s="98"/>
      <c r="F159" s="98"/>
      <c r="G159" s="98"/>
      <c r="H159" s="98"/>
      <c r="I159" s="98"/>
      <c r="J159" s="74"/>
    </row>
    <row r="160" spans="1:10" x14ac:dyDescent="0.25">
      <c r="A160" s="97"/>
      <c r="B160" s="97"/>
      <c r="C160" s="98"/>
      <c r="D160" s="98"/>
      <c r="E160" s="98"/>
      <c r="F160" s="98"/>
      <c r="G160" s="98"/>
      <c r="H160" s="98"/>
      <c r="I160" s="98"/>
      <c r="J160" s="74"/>
    </row>
    <row r="161" spans="1:10" x14ac:dyDescent="0.25">
      <c r="A161" s="97"/>
      <c r="B161" s="97"/>
      <c r="C161" s="98"/>
      <c r="D161" s="98"/>
      <c r="E161" s="98"/>
      <c r="F161" s="98"/>
      <c r="G161" s="98"/>
      <c r="H161" s="98"/>
      <c r="I161" s="98"/>
      <c r="J161" s="74"/>
    </row>
    <row r="162" spans="1:10" x14ac:dyDescent="0.25">
      <c r="A162" s="97"/>
      <c r="B162" s="97"/>
      <c r="C162" s="98"/>
      <c r="D162" s="98"/>
      <c r="E162" s="98"/>
      <c r="F162" s="98"/>
      <c r="G162" s="98"/>
      <c r="H162" s="98"/>
      <c r="I162" s="98"/>
      <c r="J162" s="74"/>
    </row>
    <row r="163" spans="1:10" x14ac:dyDescent="0.25">
      <c r="A163" s="97"/>
      <c r="B163" s="97"/>
      <c r="C163" s="98"/>
      <c r="D163" s="98"/>
      <c r="E163" s="98"/>
      <c r="F163" s="98"/>
      <c r="G163" s="98"/>
      <c r="H163" s="98"/>
      <c r="I163" s="98"/>
      <c r="J163" s="74"/>
    </row>
    <row r="164" spans="1:10" x14ac:dyDescent="0.25">
      <c r="A164" s="97"/>
      <c r="B164" s="97"/>
      <c r="C164" s="98"/>
      <c r="D164" s="98"/>
      <c r="E164" s="98"/>
      <c r="F164" s="98"/>
      <c r="G164" s="98"/>
      <c r="H164" s="98"/>
      <c r="I164" s="98"/>
      <c r="J164" s="74"/>
    </row>
    <row r="165" spans="1:10" x14ac:dyDescent="0.25">
      <c r="A165" s="97"/>
      <c r="B165" s="97"/>
      <c r="C165" s="98"/>
      <c r="D165" s="98"/>
      <c r="E165" s="98"/>
      <c r="F165" s="98"/>
      <c r="G165" s="98"/>
      <c r="H165" s="98"/>
      <c r="I165" s="98"/>
      <c r="J165" s="74"/>
    </row>
    <row r="166" spans="1:10" x14ac:dyDescent="0.25">
      <c r="A166" s="97"/>
      <c r="B166" s="97"/>
      <c r="C166" s="98"/>
      <c r="D166" s="98"/>
      <c r="E166" s="98"/>
      <c r="F166" s="98"/>
      <c r="G166" s="98"/>
      <c r="H166" s="98"/>
      <c r="I166" s="98"/>
      <c r="J166" s="74"/>
    </row>
    <row r="167" spans="1:10" x14ac:dyDescent="0.25">
      <c r="A167" s="97"/>
      <c r="B167" s="97"/>
      <c r="C167" s="98"/>
      <c r="D167" s="98"/>
      <c r="E167" s="98"/>
      <c r="F167" s="98"/>
      <c r="G167" s="98"/>
      <c r="H167" s="98"/>
      <c r="I167" s="98"/>
      <c r="J167" s="74"/>
    </row>
    <row r="168" spans="1:10" x14ac:dyDescent="0.25">
      <c r="A168" s="97"/>
      <c r="B168" s="97"/>
      <c r="C168" s="98"/>
      <c r="D168" s="98"/>
      <c r="E168" s="98"/>
      <c r="F168" s="98"/>
      <c r="G168" s="98"/>
      <c r="H168" s="98"/>
      <c r="I168" s="98"/>
      <c r="J168" s="74"/>
    </row>
    <row r="169" spans="1:10" x14ac:dyDescent="0.25">
      <c r="A169" s="97"/>
      <c r="B169" s="97"/>
      <c r="C169" s="98"/>
      <c r="D169" s="98"/>
      <c r="E169" s="98"/>
      <c r="F169" s="98"/>
      <c r="G169" s="98"/>
      <c r="H169" s="98"/>
      <c r="I169" s="98"/>
      <c r="J169" s="74"/>
    </row>
    <row r="170" spans="1:10" x14ac:dyDescent="0.25">
      <c r="A170" s="97"/>
      <c r="B170" s="97"/>
      <c r="C170" s="98"/>
      <c r="D170" s="98"/>
      <c r="E170" s="98"/>
      <c r="F170" s="98"/>
      <c r="G170" s="98"/>
      <c r="H170" s="98"/>
      <c r="I170" s="98"/>
      <c r="J170" s="74"/>
    </row>
    <row r="171" spans="1:10" x14ac:dyDescent="0.25">
      <c r="A171" s="97"/>
      <c r="B171" s="97"/>
      <c r="C171" s="98"/>
      <c r="D171" s="98"/>
      <c r="E171" s="98"/>
      <c r="F171" s="98"/>
      <c r="G171" s="98"/>
      <c r="H171" s="98"/>
      <c r="I171" s="98"/>
      <c r="J171" s="74"/>
    </row>
    <row r="172" spans="1:10" x14ac:dyDescent="0.25">
      <c r="A172" s="97"/>
      <c r="B172" s="97"/>
      <c r="C172" s="98"/>
      <c r="D172" s="98"/>
      <c r="E172" s="98"/>
      <c r="F172" s="98"/>
      <c r="G172" s="98"/>
      <c r="H172" s="98"/>
      <c r="I172" s="98"/>
      <c r="J172" s="74"/>
    </row>
    <row r="173" spans="1:10" x14ac:dyDescent="0.25">
      <c r="A173" s="97"/>
      <c r="B173" s="97"/>
      <c r="C173" s="98"/>
      <c r="D173" s="98"/>
      <c r="E173" s="98"/>
      <c r="F173" s="98"/>
      <c r="G173" s="98"/>
      <c r="H173" s="98"/>
      <c r="I173" s="98"/>
      <c r="J173" s="74"/>
    </row>
    <row r="174" spans="1:10" x14ac:dyDescent="0.25">
      <c r="A174" s="97"/>
      <c r="B174" s="97"/>
      <c r="C174" s="98"/>
      <c r="D174" s="98"/>
      <c r="E174" s="98"/>
      <c r="F174" s="98"/>
      <c r="G174" s="98"/>
      <c r="H174" s="98"/>
      <c r="I174" s="98"/>
      <c r="J174" s="74"/>
    </row>
    <row r="175" spans="1:10" x14ac:dyDescent="0.25">
      <c r="A175" s="97"/>
      <c r="B175" s="97"/>
      <c r="C175" s="98"/>
      <c r="D175" s="98"/>
      <c r="E175" s="98"/>
      <c r="F175" s="98"/>
      <c r="G175" s="98"/>
      <c r="H175" s="98"/>
      <c r="I175" s="98"/>
      <c r="J175" s="74"/>
    </row>
    <row r="176" spans="1:10" x14ac:dyDescent="0.25">
      <c r="A176" s="97"/>
      <c r="B176" s="97"/>
      <c r="C176" s="98"/>
      <c r="D176" s="98"/>
      <c r="E176" s="98"/>
      <c r="F176" s="98"/>
      <c r="G176" s="98"/>
      <c r="H176" s="98"/>
      <c r="I176" s="98"/>
      <c r="J176" s="74"/>
    </row>
    <row r="177" spans="1:10" x14ac:dyDescent="0.25">
      <c r="A177" s="97"/>
      <c r="B177" s="97"/>
      <c r="C177" s="98"/>
      <c r="D177" s="98"/>
      <c r="E177" s="98"/>
      <c r="F177" s="98"/>
      <c r="G177" s="98"/>
      <c r="H177" s="98"/>
      <c r="I177" s="98"/>
      <c r="J177" s="74"/>
    </row>
    <row r="178" spans="1:10" x14ac:dyDescent="0.25">
      <c r="A178" s="97"/>
      <c r="B178" s="97"/>
      <c r="C178" s="98"/>
      <c r="D178" s="98"/>
      <c r="E178" s="98"/>
      <c r="F178" s="98"/>
      <c r="G178" s="98"/>
      <c r="H178" s="98"/>
      <c r="I178" s="98"/>
      <c r="J178" s="74"/>
    </row>
    <row r="179" spans="1:10" x14ac:dyDescent="0.25">
      <c r="A179" s="97"/>
      <c r="B179" s="97"/>
      <c r="C179" s="98"/>
      <c r="D179" s="98"/>
      <c r="E179" s="98"/>
      <c r="F179" s="98"/>
      <c r="G179" s="98"/>
      <c r="H179" s="98"/>
      <c r="I179" s="98"/>
      <c r="J179" s="74"/>
    </row>
    <row r="180" spans="1:10" x14ac:dyDescent="0.25">
      <c r="A180" s="97"/>
      <c r="B180" s="97"/>
      <c r="C180" s="98"/>
      <c r="D180" s="98"/>
      <c r="E180" s="98"/>
      <c r="F180" s="98"/>
      <c r="G180" s="98"/>
      <c r="H180" s="98"/>
      <c r="I180" s="98"/>
      <c r="J180" s="74"/>
    </row>
    <row r="181" spans="1:10" x14ac:dyDescent="0.25">
      <c r="A181" s="97"/>
      <c r="B181" s="97"/>
      <c r="C181" s="98"/>
      <c r="D181" s="98"/>
      <c r="E181" s="98"/>
      <c r="F181" s="98"/>
      <c r="G181" s="98"/>
      <c r="H181" s="98"/>
      <c r="I181" s="98"/>
      <c r="J181" s="74"/>
    </row>
    <row r="182" spans="1:10" x14ac:dyDescent="0.25">
      <c r="A182" s="97"/>
      <c r="B182" s="97"/>
      <c r="C182" s="98"/>
      <c r="D182" s="98"/>
      <c r="E182" s="98"/>
      <c r="F182" s="98"/>
      <c r="G182" s="98"/>
      <c r="H182" s="98"/>
      <c r="I182" s="98"/>
      <c r="J182" s="74"/>
    </row>
    <row r="183" spans="1:10" x14ac:dyDescent="0.25">
      <c r="A183" s="97"/>
      <c r="B183" s="97"/>
      <c r="C183" s="98"/>
      <c r="D183" s="98"/>
      <c r="E183" s="98"/>
      <c r="F183" s="98"/>
      <c r="G183" s="98"/>
      <c r="H183" s="98"/>
      <c r="I183" s="98"/>
      <c r="J183" s="74"/>
    </row>
    <row r="184" spans="1:10" x14ac:dyDescent="0.25">
      <c r="A184" s="97"/>
      <c r="B184" s="97"/>
      <c r="C184" s="98"/>
      <c r="D184" s="98"/>
      <c r="E184" s="98"/>
      <c r="F184" s="98"/>
      <c r="G184" s="98"/>
      <c r="H184" s="98"/>
      <c r="I184" s="98"/>
      <c r="J184" s="74"/>
    </row>
    <row r="185" spans="1:10" x14ac:dyDescent="0.25">
      <c r="A185" s="97"/>
      <c r="B185" s="97"/>
      <c r="C185" s="98"/>
      <c r="D185" s="98"/>
      <c r="E185" s="98"/>
      <c r="F185" s="98"/>
      <c r="G185" s="98"/>
      <c r="H185" s="98"/>
      <c r="I185" s="98"/>
      <c r="J185" s="74"/>
    </row>
    <row r="186" spans="1:10" x14ac:dyDescent="0.25">
      <c r="A186" s="97"/>
      <c r="B186" s="97"/>
      <c r="C186" s="98"/>
      <c r="D186" s="98"/>
      <c r="E186" s="98"/>
      <c r="F186" s="98"/>
      <c r="G186" s="98"/>
      <c r="H186" s="98"/>
      <c r="I186" s="98"/>
      <c r="J186" s="74"/>
    </row>
    <row r="187" spans="1:10" x14ac:dyDescent="0.25">
      <c r="A187" s="97"/>
      <c r="B187" s="97"/>
      <c r="C187" s="98"/>
      <c r="D187" s="98"/>
      <c r="E187" s="98"/>
      <c r="F187" s="98"/>
      <c r="G187" s="98"/>
      <c r="H187" s="98"/>
      <c r="I187" s="98"/>
      <c r="J187" s="74"/>
    </row>
    <row r="188" spans="1:10" x14ac:dyDescent="0.25">
      <c r="A188" s="97"/>
      <c r="B188" s="97"/>
      <c r="C188" s="98"/>
      <c r="D188" s="98"/>
      <c r="E188" s="98"/>
      <c r="F188" s="98"/>
      <c r="G188" s="98"/>
      <c r="H188" s="98"/>
      <c r="I188" s="98"/>
      <c r="J188" s="74"/>
    </row>
    <row r="189" spans="1:10" x14ac:dyDescent="0.25">
      <c r="A189" s="97"/>
      <c r="B189" s="97"/>
      <c r="C189" s="98"/>
      <c r="D189" s="98"/>
      <c r="E189" s="98"/>
      <c r="F189" s="98"/>
      <c r="G189" s="98"/>
      <c r="H189" s="98"/>
      <c r="I189" s="98"/>
      <c r="J189" s="74"/>
    </row>
    <row r="190" spans="1:10" x14ac:dyDescent="0.25">
      <c r="A190" s="97"/>
      <c r="B190" s="97"/>
      <c r="C190" s="98"/>
      <c r="D190" s="98"/>
      <c r="E190" s="98"/>
      <c r="F190" s="98"/>
      <c r="G190" s="98"/>
      <c r="H190" s="98"/>
      <c r="I190" s="98"/>
      <c r="J190" s="74"/>
    </row>
    <row r="191" spans="1:10" x14ac:dyDescent="0.25">
      <c r="A191" s="97"/>
      <c r="B191" s="97"/>
      <c r="C191" s="98"/>
      <c r="D191" s="98"/>
      <c r="E191" s="98"/>
      <c r="F191" s="98"/>
      <c r="G191" s="98"/>
      <c r="H191" s="98"/>
      <c r="I191" s="98"/>
      <c r="J191" s="74"/>
    </row>
    <row r="192" spans="1:10" x14ac:dyDescent="0.25">
      <c r="A192" s="97"/>
      <c r="B192" s="97"/>
      <c r="C192" s="98"/>
      <c r="D192" s="98"/>
      <c r="E192" s="98"/>
      <c r="F192" s="98"/>
      <c r="G192" s="98"/>
      <c r="H192" s="98"/>
      <c r="I192" s="98"/>
      <c r="J192" s="74"/>
    </row>
    <row r="193" spans="1:10" x14ac:dyDescent="0.25">
      <c r="A193" s="97"/>
      <c r="B193" s="97"/>
      <c r="C193" s="98"/>
      <c r="D193" s="98"/>
      <c r="E193" s="98"/>
      <c r="F193" s="98"/>
      <c r="G193" s="98"/>
      <c r="H193" s="98"/>
      <c r="I193" s="98"/>
      <c r="J193" s="74"/>
    </row>
    <row r="194" spans="1:10" x14ac:dyDescent="0.25">
      <c r="A194" s="97"/>
      <c r="B194" s="97"/>
      <c r="C194" s="98"/>
      <c r="D194" s="98"/>
      <c r="E194" s="98"/>
      <c r="F194" s="98"/>
      <c r="G194" s="98"/>
      <c r="H194" s="98"/>
      <c r="I194" s="98"/>
      <c r="J194" s="74"/>
    </row>
    <row r="195" spans="1:10" x14ac:dyDescent="0.25">
      <c r="A195" s="97"/>
      <c r="B195" s="97"/>
      <c r="C195" s="98"/>
      <c r="D195" s="98"/>
      <c r="E195" s="98"/>
      <c r="F195" s="98"/>
      <c r="G195" s="98"/>
      <c r="H195" s="98"/>
      <c r="I195" s="98"/>
      <c r="J195" s="74"/>
    </row>
    <row r="196" spans="1:10" x14ac:dyDescent="0.25">
      <c r="A196" s="97"/>
      <c r="B196" s="97"/>
      <c r="C196" s="98"/>
      <c r="D196" s="98"/>
      <c r="E196" s="98"/>
      <c r="F196" s="98"/>
      <c r="G196" s="98"/>
      <c r="H196" s="98"/>
      <c r="I196" s="98"/>
      <c r="J196" s="74"/>
    </row>
    <row r="197" spans="1:10" x14ac:dyDescent="0.25">
      <c r="A197" s="97"/>
      <c r="B197" s="97"/>
      <c r="C197" s="98"/>
      <c r="D197" s="98"/>
      <c r="E197" s="98"/>
      <c r="F197" s="98"/>
      <c r="G197" s="98"/>
      <c r="H197" s="98"/>
      <c r="I197" s="98"/>
      <c r="J197" s="74"/>
    </row>
    <row r="198" spans="1:10" x14ac:dyDescent="0.25">
      <c r="A198" s="97"/>
      <c r="B198" s="97"/>
      <c r="C198" s="98"/>
      <c r="D198" s="98"/>
      <c r="E198" s="98"/>
      <c r="F198" s="98"/>
      <c r="G198" s="98"/>
      <c r="H198" s="98"/>
      <c r="I198" s="98"/>
      <c r="J198" s="74"/>
    </row>
    <row r="199" spans="1:10" x14ac:dyDescent="0.25">
      <c r="A199" s="97"/>
      <c r="B199" s="97"/>
      <c r="C199" s="98"/>
      <c r="D199" s="98"/>
      <c r="E199" s="98"/>
      <c r="F199" s="98"/>
      <c r="G199" s="98"/>
      <c r="H199" s="98"/>
      <c r="I199" s="98"/>
      <c r="J199" s="74"/>
    </row>
    <row r="200" spans="1:10" x14ac:dyDescent="0.25">
      <c r="A200" s="97"/>
      <c r="B200" s="97"/>
      <c r="C200" s="98"/>
      <c r="D200" s="98"/>
      <c r="E200" s="98"/>
      <c r="F200" s="98"/>
      <c r="G200" s="98"/>
      <c r="H200" s="98"/>
      <c r="I200" s="98"/>
      <c r="J200" s="74"/>
    </row>
    <row r="201" spans="1:10" x14ac:dyDescent="0.25">
      <c r="A201" s="97"/>
      <c r="B201" s="97"/>
      <c r="C201" s="98"/>
      <c r="D201" s="98"/>
      <c r="E201" s="98"/>
      <c r="F201" s="98"/>
      <c r="G201" s="98"/>
      <c r="H201" s="98"/>
      <c r="I201" s="98"/>
      <c r="J201" s="74"/>
    </row>
    <row r="202" spans="1:10" x14ac:dyDescent="0.25">
      <c r="A202" s="97"/>
      <c r="B202" s="97"/>
      <c r="C202" s="98"/>
      <c r="D202" s="98"/>
      <c r="E202" s="98"/>
      <c r="F202" s="98"/>
      <c r="G202" s="98"/>
      <c r="H202" s="98"/>
      <c r="I202" s="98"/>
      <c r="J202" s="74"/>
    </row>
    <row r="203" spans="1:10" x14ac:dyDescent="0.25">
      <c r="A203" s="97"/>
      <c r="B203" s="97"/>
      <c r="C203" s="98"/>
      <c r="D203" s="98"/>
      <c r="E203" s="98"/>
      <c r="F203" s="98"/>
      <c r="G203" s="98"/>
      <c r="H203" s="98"/>
      <c r="I203" s="98"/>
      <c r="J203" s="74"/>
    </row>
    <row r="204" spans="1:10" x14ac:dyDescent="0.25">
      <c r="A204" s="97"/>
      <c r="B204" s="97"/>
      <c r="C204" s="98"/>
      <c r="D204" s="98"/>
      <c r="E204" s="98"/>
      <c r="F204" s="98"/>
      <c r="G204" s="98"/>
      <c r="H204" s="98"/>
      <c r="I204" s="98"/>
      <c r="J204" s="74"/>
    </row>
    <row r="205" spans="1:10" x14ac:dyDescent="0.25">
      <c r="A205" s="97"/>
      <c r="B205" s="97"/>
      <c r="C205" s="98"/>
      <c r="D205" s="98"/>
      <c r="E205" s="98"/>
      <c r="F205" s="98"/>
      <c r="G205" s="98"/>
      <c r="H205" s="98"/>
      <c r="I205" s="98"/>
      <c r="J205" s="74"/>
    </row>
    <row r="206" spans="1:10" x14ac:dyDescent="0.25">
      <c r="A206" s="97"/>
      <c r="B206" s="97"/>
      <c r="C206" s="98"/>
      <c r="D206" s="98"/>
      <c r="E206" s="98"/>
      <c r="F206" s="98"/>
      <c r="G206" s="98"/>
      <c r="H206" s="98"/>
      <c r="I206" s="98"/>
      <c r="J206" s="74"/>
    </row>
    <row r="207" spans="1:10" x14ac:dyDescent="0.25">
      <c r="A207" s="97"/>
      <c r="B207" s="97"/>
      <c r="C207" s="98"/>
      <c r="D207" s="98"/>
      <c r="E207" s="98"/>
      <c r="F207" s="98"/>
      <c r="G207" s="98"/>
      <c r="H207" s="98"/>
      <c r="I207" s="98"/>
      <c r="J207" s="74"/>
    </row>
    <row r="208" spans="1:10" x14ac:dyDescent="0.25">
      <c r="A208" s="97"/>
      <c r="B208" s="97"/>
      <c r="C208" s="98"/>
      <c r="D208" s="98"/>
      <c r="E208" s="98"/>
      <c r="F208" s="98"/>
      <c r="G208" s="98"/>
      <c r="H208" s="98"/>
      <c r="I208" s="98"/>
      <c r="J208" s="74"/>
    </row>
    <row r="209" spans="1:10" x14ac:dyDescent="0.25">
      <c r="A209" s="97"/>
      <c r="B209" s="97"/>
      <c r="C209" s="98"/>
      <c r="D209" s="98"/>
      <c r="E209" s="98"/>
      <c r="F209" s="98"/>
      <c r="G209" s="98"/>
      <c r="H209" s="98"/>
      <c r="I209" s="98"/>
      <c r="J209" s="74"/>
    </row>
    <row r="210" spans="1:10" x14ac:dyDescent="0.25">
      <c r="A210" s="97"/>
      <c r="B210" s="97"/>
      <c r="C210" s="98"/>
      <c r="D210" s="98"/>
      <c r="E210" s="98"/>
      <c r="F210" s="98"/>
      <c r="G210" s="98"/>
      <c r="H210" s="98"/>
      <c r="I210" s="98"/>
      <c r="J210" s="74"/>
    </row>
    <row r="211" spans="1:10" x14ac:dyDescent="0.25">
      <c r="A211" s="97"/>
      <c r="B211" s="97"/>
      <c r="C211" s="98"/>
      <c r="D211" s="98"/>
      <c r="E211" s="98"/>
      <c r="F211" s="98"/>
      <c r="G211" s="98"/>
      <c r="H211" s="98"/>
      <c r="I211" s="98"/>
      <c r="J211" s="74"/>
    </row>
    <row r="212" spans="1:10" x14ac:dyDescent="0.25">
      <c r="A212" s="97"/>
      <c r="B212" s="97"/>
      <c r="C212" s="98"/>
      <c r="D212" s="98"/>
      <c r="E212" s="98"/>
      <c r="F212" s="98"/>
      <c r="G212" s="98"/>
      <c r="H212" s="98"/>
      <c r="I212" s="98"/>
      <c r="J212" s="74"/>
    </row>
    <row r="213" spans="1:10" x14ac:dyDescent="0.25">
      <c r="A213" s="97"/>
      <c r="B213" s="97"/>
      <c r="C213" s="98"/>
      <c r="D213" s="98"/>
      <c r="E213" s="98"/>
      <c r="F213" s="98"/>
      <c r="G213" s="98"/>
      <c r="H213" s="98"/>
      <c r="I213" s="98"/>
      <c r="J213" s="74"/>
    </row>
    <row r="214" spans="1:10" x14ac:dyDescent="0.25">
      <c r="A214" s="97"/>
      <c r="B214" s="97"/>
      <c r="C214" s="98"/>
      <c r="D214" s="98"/>
      <c r="E214" s="98"/>
      <c r="F214" s="98"/>
      <c r="G214" s="98"/>
      <c r="H214" s="98"/>
      <c r="I214" s="98"/>
      <c r="J214" s="74"/>
    </row>
    <row r="215" spans="1:10" x14ac:dyDescent="0.25">
      <c r="A215" s="97"/>
      <c r="B215" s="97"/>
      <c r="C215" s="98"/>
      <c r="D215" s="98"/>
      <c r="E215" s="98"/>
      <c r="F215" s="98"/>
      <c r="G215" s="98"/>
      <c r="H215" s="98"/>
      <c r="I215" s="98"/>
      <c r="J215" s="74"/>
    </row>
    <row r="216" spans="1:10" x14ac:dyDescent="0.25">
      <c r="A216" s="97"/>
      <c r="B216" s="97"/>
      <c r="C216" s="98"/>
      <c r="D216" s="98"/>
      <c r="E216" s="98"/>
      <c r="F216" s="98"/>
      <c r="G216" s="98"/>
      <c r="H216" s="98"/>
      <c r="I216" s="98"/>
      <c r="J216" s="74"/>
    </row>
    <row r="217" spans="1:10" x14ac:dyDescent="0.25">
      <c r="A217" s="97"/>
      <c r="B217" s="97"/>
      <c r="C217" s="98"/>
      <c r="D217" s="98"/>
      <c r="E217" s="98"/>
      <c r="F217" s="98"/>
      <c r="G217" s="98"/>
      <c r="H217" s="98"/>
      <c r="I217" s="98"/>
      <c r="J217" s="74"/>
    </row>
    <row r="218" spans="1:10" x14ac:dyDescent="0.25">
      <c r="A218" s="97"/>
      <c r="B218" s="97"/>
      <c r="C218" s="98"/>
      <c r="D218" s="98"/>
      <c r="E218" s="98"/>
      <c r="F218" s="98"/>
      <c r="G218" s="98"/>
      <c r="H218" s="98"/>
      <c r="I218" s="98"/>
      <c r="J218" s="74"/>
    </row>
    <row r="219" spans="1:10" x14ac:dyDescent="0.25">
      <c r="A219" s="97"/>
      <c r="B219" s="97"/>
      <c r="C219" s="98"/>
      <c r="D219" s="98"/>
      <c r="E219" s="98"/>
      <c r="F219" s="98"/>
      <c r="G219" s="98"/>
      <c r="H219" s="98"/>
      <c r="I219" s="98"/>
      <c r="J219" s="74"/>
    </row>
    <row r="220" spans="1:10" x14ac:dyDescent="0.25">
      <c r="A220" s="97"/>
      <c r="B220" s="97"/>
      <c r="C220" s="98"/>
      <c r="D220" s="98"/>
      <c r="E220" s="98"/>
      <c r="F220" s="98"/>
      <c r="G220" s="98"/>
      <c r="H220" s="98"/>
      <c r="I220" s="98"/>
      <c r="J220" s="74"/>
    </row>
    <row r="221" spans="1:10" x14ac:dyDescent="0.25">
      <c r="A221" s="97"/>
      <c r="B221" s="97"/>
      <c r="C221" s="98"/>
      <c r="D221" s="98"/>
      <c r="E221" s="98"/>
      <c r="F221" s="98"/>
      <c r="G221" s="98"/>
      <c r="H221" s="98"/>
      <c r="I221" s="98"/>
      <c r="J221" s="74"/>
    </row>
    <row r="222" spans="1:10" x14ac:dyDescent="0.25">
      <c r="A222" s="97"/>
      <c r="B222" s="97"/>
      <c r="C222" s="98"/>
      <c r="D222" s="98"/>
      <c r="E222" s="98"/>
      <c r="F222" s="98"/>
      <c r="G222" s="98"/>
      <c r="H222" s="98"/>
      <c r="I222" s="98"/>
      <c r="J222" s="74"/>
    </row>
    <row r="223" spans="1:10" x14ac:dyDescent="0.25">
      <c r="A223" s="97"/>
      <c r="B223" s="97"/>
      <c r="C223" s="98"/>
      <c r="D223" s="98"/>
      <c r="E223" s="98"/>
      <c r="F223" s="98"/>
      <c r="G223" s="98"/>
      <c r="H223" s="98"/>
      <c r="I223" s="98"/>
      <c r="J223" s="74"/>
    </row>
    <row r="224" spans="1:10" x14ac:dyDescent="0.25">
      <c r="A224" s="97"/>
      <c r="B224" s="97"/>
      <c r="C224" s="98"/>
      <c r="D224" s="98"/>
      <c r="E224" s="98"/>
      <c r="F224" s="98"/>
      <c r="G224" s="98"/>
      <c r="H224" s="98"/>
      <c r="I224" s="98"/>
      <c r="J224" s="74"/>
    </row>
    <row r="225" spans="1:10" x14ac:dyDescent="0.25">
      <c r="A225" s="97"/>
      <c r="B225" s="97"/>
      <c r="C225" s="98"/>
      <c r="D225" s="98"/>
      <c r="E225" s="98"/>
      <c r="F225" s="98"/>
      <c r="G225" s="98"/>
      <c r="H225" s="98"/>
      <c r="I225" s="98"/>
      <c r="J225" s="74"/>
    </row>
    <row r="226" spans="1:10" x14ac:dyDescent="0.25">
      <c r="A226" s="97"/>
      <c r="B226" s="97"/>
      <c r="C226" s="98"/>
      <c r="D226" s="98"/>
      <c r="E226" s="98"/>
      <c r="F226" s="98"/>
      <c r="G226" s="98"/>
      <c r="H226" s="98"/>
      <c r="I226" s="98"/>
      <c r="J226" s="74"/>
    </row>
    <row r="227" spans="1:10" x14ac:dyDescent="0.25">
      <c r="A227" s="97"/>
      <c r="B227" s="97"/>
      <c r="C227" s="98"/>
      <c r="D227" s="98"/>
      <c r="E227" s="98"/>
      <c r="F227" s="98"/>
      <c r="G227" s="98"/>
      <c r="H227" s="98"/>
      <c r="I227" s="98"/>
      <c r="J227" s="74"/>
    </row>
    <row r="228" spans="1:10" x14ac:dyDescent="0.25">
      <c r="A228" s="97"/>
      <c r="B228" s="97"/>
      <c r="C228" s="98"/>
      <c r="D228" s="98"/>
      <c r="E228" s="98"/>
      <c r="F228" s="98"/>
      <c r="G228" s="98"/>
      <c r="H228" s="98"/>
      <c r="I228" s="98"/>
      <c r="J228" s="74"/>
    </row>
    <row r="229" spans="1:10" x14ac:dyDescent="0.25">
      <c r="A229" s="97"/>
      <c r="B229" s="97"/>
      <c r="C229" s="98"/>
      <c r="D229" s="98"/>
      <c r="E229" s="98"/>
      <c r="F229" s="98"/>
      <c r="G229" s="98"/>
      <c r="H229" s="98"/>
      <c r="I229" s="98"/>
      <c r="J229" s="74"/>
    </row>
    <row r="230" spans="1:10" x14ac:dyDescent="0.25">
      <c r="A230" s="97"/>
      <c r="B230" s="97"/>
      <c r="C230" s="98"/>
      <c r="D230" s="98"/>
      <c r="E230" s="98"/>
      <c r="F230" s="98"/>
      <c r="G230" s="98"/>
      <c r="H230" s="98"/>
      <c r="I230" s="98"/>
      <c r="J230" s="74"/>
    </row>
    <row r="231" spans="1:10" x14ac:dyDescent="0.25">
      <c r="A231" s="97"/>
      <c r="B231" s="97"/>
      <c r="C231" s="98"/>
      <c r="D231" s="98"/>
      <c r="E231" s="98"/>
      <c r="F231" s="98"/>
      <c r="G231" s="98"/>
      <c r="H231" s="98"/>
      <c r="I231" s="98"/>
      <c r="J231" s="74"/>
    </row>
    <row r="232" spans="1:10" x14ac:dyDescent="0.25">
      <c r="A232" s="97"/>
      <c r="B232" s="97"/>
      <c r="C232" s="98"/>
      <c r="D232" s="98"/>
      <c r="E232" s="98"/>
      <c r="F232" s="98"/>
      <c r="G232" s="98"/>
      <c r="H232" s="98"/>
      <c r="I232" s="98"/>
      <c r="J232" s="74"/>
    </row>
    <row r="233" spans="1:10" x14ac:dyDescent="0.25">
      <c r="A233" s="97"/>
      <c r="B233" s="97"/>
      <c r="C233" s="98"/>
      <c r="D233" s="98"/>
      <c r="E233" s="98"/>
      <c r="F233" s="98"/>
      <c r="G233" s="98"/>
      <c r="H233" s="98"/>
      <c r="I233" s="98"/>
      <c r="J233" s="74"/>
    </row>
    <row r="234" spans="1:10" x14ac:dyDescent="0.25">
      <c r="A234" s="97"/>
      <c r="B234" s="97"/>
      <c r="C234" s="98"/>
      <c r="D234" s="98"/>
      <c r="E234" s="98"/>
      <c r="F234" s="98"/>
      <c r="G234" s="98"/>
      <c r="H234" s="98"/>
      <c r="I234" s="98"/>
      <c r="J234" s="74"/>
    </row>
    <row r="235" spans="1:10" x14ac:dyDescent="0.25">
      <c r="A235" s="97"/>
      <c r="B235" s="97"/>
      <c r="C235" s="98"/>
      <c r="D235" s="98"/>
      <c r="E235" s="98"/>
      <c r="F235" s="98"/>
      <c r="G235" s="98"/>
      <c r="H235" s="98"/>
      <c r="I235" s="98"/>
      <c r="J235" s="74"/>
    </row>
    <row r="236" spans="1:10" x14ac:dyDescent="0.25">
      <c r="A236" s="97"/>
      <c r="B236" s="97"/>
      <c r="C236" s="98"/>
      <c r="D236" s="98"/>
      <c r="E236" s="98"/>
      <c r="F236" s="98"/>
      <c r="G236" s="98"/>
      <c r="H236" s="98"/>
      <c r="I236" s="98"/>
      <c r="J236" s="74"/>
    </row>
    <row r="237" spans="1:10" x14ac:dyDescent="0.25">
      <c r="A237" s="97"/>
      <c r="B237" s="97"/>
      <c r="C237" s="98"/>
      <c r="D237" s="98"/>
      <c r="E237" s="98"/>
      <c r="F237" s="98"/>
      <c r="G237" s="98"/>
      <c r="H237" s="98"/>
      <c r="I237" s="98"/>
      <c r="J237" s="74"/>
    </row>
    <row r="238" spans="1:10" x14ac:dyDescent="0.25">
      <c r="A238" s="97"/>
      <c r="B238" s="97"/>
      <c r="C238" s="98"/>
      <c r="D238" s="98"/>
      <c r="E238" s="98"/>
      <c r="F238" s="98"/>
      <c r="G238" s="98"/>
      <c r="H238" s="98"/>
      <c r="I238" s="98"/>
      <c r="J238" s="74"/>
    </row>
    <row r="239" spans="1:10" x14ac:dyDescent="0.25">
      <c r="A239" s="97"/>
      <c r="B239" s="97"/>
      <c r="C239" s="98"/>
      <c r="D239" s="98"/>
      <c r="E239" s="98"/>
      <c r="F239" s="98"/>
      <c r="G239" s="98"/>
      <c r="H239" s="98"/>
      <c r="I239" s="98"/>
      <c r="J239" s="74"/>
    </row>
    <row r="240" spans="1:10" x14ac:dyDescent="0.25">
      <c r="A240" s="97"/>
      <c r="B240" s="97"/>
      <c r="C240" s="98"/>
      <c r="D240" s="98"/>
      <c r="E240" s="98"/>
      <c r="F240" s="98"/>
      <c r="G240" s="98"/>
      <c r="H240" s="98"/>
      <c r="I240" s="98"/>
      <c r="J240" s="74"/>
    </row>
    <row r="241" spans="1:10" x14ac:dyDescent="0.25">
      <c r="A241" s="97"/>
      <c r="B241" s="97"/>
      <c r="C241" s="98"/>
      <c r="D241" s="98"/>
      <c r="E241" s="98"/>
      <c r="F241" s="98"/>
      <c r="G241" s="98"/>
      <c r="H241" s="98"/>
      <c r="I241" s="98"/>
      <c r="J241" s="74"/>
    </row>
    <row r="242" spans="1:10" x14ac:dyDescent="0.25">
      <c r="A242" s="97"/>
      <c r="B242" s="97"/>
      <c r="C242" s="98"/>
      <c r="D242" s="98"/>
      <c r="E242" s="98"/>
      <c r="F242" s="98"/>
      <c r="G242" s="98"/>
      <c r="H242" s="98"/>
      <c r="I242" s="98"/>
      <c r="J242" s="74"/>
    </row>
    <row r="243" spans="1:10" x14ac:dyDescent="0.25">
      <c r="A243" s="97"/>
      <c r="B243" s="97"/>
      <c r="C243" s="98"/>
      <c r="D243" s="98"/>
      <c r="E243" s="98"/>
      <c r="F243" s="98"/>
      <c r="G243" s="98"/>
      <c r="H243" s="98"/>
      <c r="I243" s="98"/>
      <c r="J243" s="74"/>
    </row>
    <row r="244" spans="1:10" x14ac:dyDescent="0.25">
      <c r="A244" s="97"/>
      <c r="B244" s="97"/>
      <c r="C244" s="98"/>
      <c r="D244" s="98"/>
      <c r="E244" s="98"/>
      <c r="F244" s="98"/>
      <c r="G244" s="98"/>
      <c r="H244" s="98"/>
      <c r="I244" s="98"/>
      <c r="J244" s="74"/>
    </row>
    <row r="245" spans="1:10" x14ac:dyDescent="0.25">
      <c r="A245" s="97"/>
      <c r="B245" s="97"/>
      <c r="C245" s="98"/>
      <c r="D245" s="98"/>
      <c r="E245" s="98"/>
      <c r="F245" s="98"/>
      <c r="G245" s="98"/>
      <c r="H245" s="98"/>
      <c r="I245" s="98"/>
      <c r="J245" s="74"/>
    </row>
    <row r="246" spans="1:10" x14ac:dyDescent="0.25">
      <c r="A246" s="97"/>
      <c r="B246" s="97"/>
      <c r="C246" s="98"/>
      <c r="D246" s="98"/>
      <c r="E246" s="98"/>
      <c r="F246" s="98"/>
      <c r="G246" s="98"/>
      <c r="H246" s="98"/>
      <c r="I246" s="98"/>
      <c r="J246" s="74"/>
    </row>
    <row r="247" spans="1:10" x14ac:dyDescent="0.25">
      <c r="A247" s="97"/>
      <c r="B247" s="97"/>
      <c r="C247" s="98"/>
      <c r="D247" s="98"/>
      <c r="E247" s="98"/>
      <c r="F247" s="98"/>
      <c r="G247" s="98"/>
      <c r="H247" s="98"/>
      <c r="I247" s="98"/>
      <c r="J247" s="74"/>
    </row>
    <row r="248" spans="1:10" x14ac:dyDescent="0.25">
      <c r="A248" s="97"/>
      <c r="B248" s="97"/>
      <c r="C248" s="98"/>
      <c r="D248" s="98"/>
      <c r="E248" s="98"/>
      <c r="F248" s="98"/>
      <c r="G248" s="98"/>
      <c r="H248" s="98"/>
      <c r="I248" s="98"/>
      <c r="J248" s="74"/>
    </row>
    <row r="249" spans="1:10" x14ac:dyDescent="0.25">
      <c r="A249" s="97"/>
      <c r="B249" s="97"/>
      <c r="C249" s="98"/>
      <c r="D249" s="98"/>
      <c r="E249" s="98"/>
      <c r="F249" s="98"/>
      <c r="G249" s="98"/>
      <c r="H249" s="98"/>
      <c r="I249" s="98"/>
      <c r="J249" s="74"/>
    </row>
    <row r="250" spans="1:10" x14ac:dyDescent="0.25">
      <c r="A250" s="97"/>
      <c r="B250" s="97"/>
      <c r="C250" s="98"/>
      <c r="D250" s="98"/>
      <c r="E250" s="98"/>
      <c r="F250" s="98"/>
      <c r="G250" s="98"/>
      <c r="H250" s="98"/>
      <c r="I250" s="98"/>
      <c r="J250" s="74"/>
    </row>
    <row r="251" spans="1:10" x14ac:dyDescent="0.25">
      <c r="A251" s="97"/>
      <c r="B251" s="97"/>
      <c r="C251" s="98"/>
      <c r="D251" s="98"/>
      <c r="E251" s="98"/>
      <c r="F251" s="98"/>
      <c r="G251" s="98"/>
      <c r="H251" s="98"/>
      <c r="I251" s="98"/>
      <c r="J251" s="74"/>
    </row>
    <row r="252" spans="1:10" x14ac:dyDescent="0.25">
      <c r="A252" s="97"/>
      <c r="B252" s="97"/>
      <c r="C252" s="98"/>
      <c r="D252" s="98"/>
      <c r="E252" s="98"/>
      <c r="F252" s="98"/>
      <c r="G252" s="98"/>
      <c r="H252" s="98"/>
      <c r="I252" s="98"/>
      <c r="J252" s="74"/>
    </row>
    <row r="253" spans="1:10" x14ac:dyDescent="0.25">
      <c r="A253" s="97"/>
      <c r="B253" s="97"/>
      <c r="C253" s="98"/>
      <c r="D253" s="98"/>
      <c r="E253" s="98"/>
      <c r="F253" s="98"/>
      <c r="G253" s="98"/>
      <c r="H253" s="98"/>
      <c r="I253" s="98"/>
      <c r="J253" s="74"/>
    </row>
    <row r="254" spans="1:10" x14ac:dyDescent="0.25">
      <c r="A254" s="97"/>
      <c r="B254" s="97"/>
      <c r="C254" s="98"/>
      <c r="D254" s="98"/>
      <c r="E254" s="98"/>
      <c r="F254" s="98"/>
      <c r="G254" s="98"/>
      <c r="H254" s="98"/>
      <c r="I254" s="98"/>
      <c r="J254" s="74"/>
    </row>
    <row r="255" spans="1:10" x14ac:dyDescent="0.25">
      <c r="A255" s="97"/>
      <c r="B255" s="97"/>
      <c r="C255" s="98"/>
      <c r="D255" s="98"/>
      <c r="E255" s="98"/>
      <c r="F255" s="98"/>
      <c r="G255" s="98"/>
      <c r="H255" s="98"/>
      <c r="I255" s="98"/>
      <c r="J255" s="74"/>
    </row>
    <row r="256" spans="1:10" x14ac:dyDescent="0.25">
      <c r="A256" s="97"/>
      <c r="B256" s="97"/>
      <c r="C256" s="98"/>
      <c r="D256" s="98"/>
      <c r="E256" s="98"/>
      <c r="F256" s="98"/>
      <c r="G256" s="98"/>
      <c r="H256" s="98"/>
      <c r="I256" s="98"/>
      <c r="J256" s="74"/>
    </row>
    <row r="257" spans="1:10" x14ac:dyDescent="0.25">
      <c r="A257" s="97"/>
      <c r="B257" s="97"/>
      <c r="C257" s="98"/>
      <c r="D257" s="98"/>
      <c r="E257" s="98"/>
      <c r="F257" s="98"/>
      <c r="G257" s="98"/>
      <c r="H257" s="98"/>
      <c r="I257" s="98"/>
      <c r="J257" s="74"/>
    </row>
    <row r="258" spans="1:10" x14ac:dyDescent="0.25">
      <c r="A258" s="97"/>
      <c r="B258" s="97"/>
      <c r="C258" s="98"/>
      <c r="D258" s="98"/>
      <c r="E258" s="98"/>
      <c r="F258" s="98"/>
      <c r="G258" s="98"/>
      <c r="H258" s="98"/>
      <c r="I258" s="98"/>
      <c r="J258" s="74"/>
    </row>
    <row r="259" spans="1:10" x14ac:dyDescent="0.25">
      <c r="A259" s="97"/>
      <c r="B259" s="97"/>
      <c r="C259" s="98"/>
      <c r="D259" s="98"/>
      <c r="E259" s="98"/>
      <c r="F259" s="98"/>
      <c r="G259" s="98"/>
      <c r="H259" s="98"/>
      <c r="I259" s="98"/>
      <c r="J259" s="74"/>
    </row>
    <row r="260" spans="1:10" x14ac:dyDescent="0.25">
      <c r="A260" s="97"/>
      <c r="B260" s="97"/>
      <c r="C260" s="98"/>
      <c r="D260" s="98"/>
      <c r="E260" s="98"/>
      <c r="F260" s="98"/>
      <c r="G260" s="98"/>
      <c r="H260" s="98"/>
      <c r="I260" s="74"/>
      <c r="J260" s="74"/>
    </row>
    <row r="261" spans="1:10" x14ac:dyDescent="0.25">
      <c r="A261" s="97"/>
      <c r="B261" s="97"/>
      <c r="C261" s="98"/>
      <c r="D261" s="98"/>
      <c r="E261" s="98"/>
      <c r="F261" s="98"/>
      <c r="G261" s="98"/>
      <c r="H261" s="98"/>
      <c r="I261" s="74"/>
      <c r="J261" s="74"/>
    </row>
    <row r="262" spans="1:10" x14ac:dyDescent="0.25">
      <c r="A262" s="97"/>
      <c r="B262" s="97"/>
      <c r="C262" s="98"/>
      <c r="D262" s="98"/>
      <c r="E262" s="98"/>
      <c r="F262" s="98"/>
      <c r="G262" s="98"/>
      <c r="H262" s="98"/>
      <c r="I262" s="74"/>
      <c r="J262" s="74"/>
    </row>
    <row r="263" spans="1:10" x14ac:dyDescent="0.25">
      <c r="A263" s="97"/>
      <c r="B263" s="97"/>
      <c r="C263" s="98"/>
      <c r="D263" s="98"/>
      <c r="E263" s="98"/>
      <c r="F263" s="98"/>
      <c r="G263" s="98"/>
      <c r="H263" s="98"/>
      <c r="I263" s="74"/>
      <c r="J263" s="74"/>
    </row>
    <row r="264" spans="1:10" x14ac:dyDescent="0.25">
      <c r="A264" s="97"/>
      <c r="B264" s="97"/>
      <c r="C264" s="98"/>
      <c r="D264" s="98"/>
      <c r="E264" s="98"/>
      <c r="F264" s="98"/>
      <c r="G264" s="98"/>
      <c r="H264" s="98"/>
      <c r="I264" s="74"/>
      <c r="J264" s="74"/>
    </row>
    <row r="265" spans="1:10" x14ac:dyDescent="0.25">
      <c r="A265" s="97"/>
      <c r="B265" s="97"/>
      <c r="C265" s="98"/>
      <c r="D265" s="98"/>
      <c r="E265" s="98"/>
      <c r="F265" s="98"/>
      <c r="G265" s="98"/>
      <c r="H265" s="98"/>
      <c r="I265" s="74"/>
      <c r="J265" s="74"/>
    </row>
    <row r="266" spans="1:10" x14ac:dyDescent="0.25">
      <c r="A266" s="97"/>
      <c r="B266" s="97"/>
      <c r="C266" s="98"/>
      <c r="D266" s="98"/>
      <c r="E266" s="98"/>
      <c r="F266" s="98"/>
      <c r="G266" s="98"/>
      <c r="H266" s="98"/>
      <c r="I266" s="74"/>
      <c r="J266" s="74"/>
    </row>
    <row r="267" spans="1:10" x14ac:dyDescent="0.25">
      <c r="A267" s="97"/>
      <c r="B267" s="97"/>
      <c r="C267" s="98"/>
      <c r="D267" s="98"/>
      <c r="E267" s="98"/>
      <c r="F267" s="98"/>
      <c r="G267" s="98"/>
      <c r="H267" s="98"/>
      <c r="I267" s="74"/>
      <c r="J267" s="74"/>
    </row>
    <row r="268" spans="1:10" x14ac:dyDescent="0.25">
      <c r="A268" s="97"/>
      <c r="B268" s="97"/>
      <c r="C268" s="98"/>
      <c r="D268" s="98"/>
      <c r="E268" s="98"/>
      <c r="F268" s="98"/>
      <c r="G268" s="98"/>
      <c r="H268" s="98"/>
      <c r="I268" s="74"/>
      <c r="J268" s="74"/>
    </row>
    <row r="269" spans="1:10" x14ac:dyDescent="0.25">
      <c r="A269" s="97"/>
      <c r="B269" s="97"/>
      <c r="C269" s="98"/>
      <c r="D269" s="98"/>
      <c r="E269" s="98"/>
      <c r="F269" s="98"/>
      <c r="G269" s="98"/>
      <c r="H269" s="98"/>
      <c r="I269" s="74"/>
      <c r="J269" s="74"/>
    </row>
    <row r="270" spans="1:10" x14ac:dyDescent="0.25">
      <c r="A270" s="97"/>
      <c r="B270" s="97"/>
      <c r="C270" s="98"/>
      <c r="D270" s="98"/>
      <c r="E270" s="98"/>
      <c r="F270" s="98"/>
      <c r="G270" s="98"/>
      <c r="H270" s="98"/>
      <c r="I270" s="74"/>
      <c r="J270" s="74"/>
    </row>
    <row r="271" spans="1:10" x14ac:dyDescent="0.25">
      <c r="A271" s="97"/>
      <c r="B271" s="97"/>
      <c r="C271" s="98"/>
      <c r="D271" s="98"/>
      <c r="E271" s="98"/>
      <c r="F271" s="98"/>
      <c r="G271" s="98"/>
      <c r="H271" s="98"/>
      <c r="I271" s="74"/>
      <c r="J271" s="74"/>
    </row>
    <row r="272" spans="1:10" x14ac:dyDescent="0.25">
      <c r="A272" s="97"/>
      <c r="B272" s="97"/>
      <c r="C272" s="98"/>
      <c r="D272" s="98"/>
      <c r="E272" s="98"/>
      <c r="F272" s="98"/>
      <c r="G272" s="98"/>
      <c r="H272" s="98"/>
      <c r="I272" s="74"/>
      <c r="J272" s="74"/>
    </row>
    <row r="273" spans="1:10" x14ac:dyDescent="0.25">
      <c r="A273" s="97"/>
      <c r="B273" s="97"/>
      <c r="C273" s="97"/>
      <c r="D273" s="97"/>
      <c r="E273" s="97"/>
      <c r="F273" s="97"/>
      <c r="G273" s="98"/>
      <c r="H273" s="98"/>
      <c r="I273" s="74"/>
      <c r="J273" s="74"/>
    </row>
    <row r="274" spans="1:10" x14ac:dyDescent="0.25">
      <c r="A274" s="97"/>
      <c r="B274" s="97"/>
      <c r="C274" s="97"/>
      <c r="D274" s="97"/>
      <c r="E274" s="97"/>
      <c r="F274" s="97"/>
      <c r="G274" s="98"/>
      <c r="H274" s="98"/>
      <c r="I274" s="74"/>
      <c r="J274" s="74"/>
    </row>
    <row r="275" spans="1:10" x14ac:dyDescent="0.25">
      <c r="A275" s="97"/>
      <c r="B275" s="97"/>
      <c r="C275" s="97"/>
      <c r="D275" s="97"/>
      <c r="E275" s="97"/>
      <c r="F275" s="97"/>
      <c r="G275" s="98"/>
      <c r="H275" s="98"/>
      <c r="I275" s="74"/>
      <c r="J275" s="74"/>
    </row>
    <row r="276" spans="1:10" x14ac:dyDescent="0.25">
      <c r="A276" s="97"/>
      <c r="B276" s="97"/>
      <c r="C276" s="97"/>
      <c r="D276" s="97"/>
      <c r="E276" s="97"/>
      <c r="F276" s="97"/>
      <c r="G276" s="98"/>
      <c r="H276" s="98"/>
      <c r="I276" s="74"/>
      <c r="J276" s="74"/>
    </row>
    <row r="277" spans="1:10" x14ac:dyDescent="0.25">
      <c r="A277" s="97"/>
      <c r="B277" s="97"/>
      <c r="C277" s="97"/>
      <c r="D277" s="97"/>
      <c r="E277" s="97"/>
      <c r="F277" s="97"/>
      <c r="G277" s="98"/>
      <c r="H277" s="98"/>
      <c r="I277" s="74"/>
      <c r="J277" s="74"/>
    </row>
    <row r="278" spans="1:10" x14ac:dyDescent="0.25">
      <c r="A278" s="97"/>
      <c r="B278" s="97"/>
      <c r="C278" s="97"/>
      <c r="D278" s="97"/>
      <c r="E278" s="97"/>
      <c r="F278" s="97"/>
      <c r="G278" s="98"/>
      <c r="H278" s="98"/>
      <c r="I278" s="74"/>
      <c r="J278" s="74"/>
    </row>
    <row r="279" spans="1:10" x14ac:dyDescent="0.25">
      <c r="A279" s="97"/>
      <c r="B279" s="97"/>
      <c r="C279" s="97"/>
      <c r="D279" s="97"/>
      <c r="E279" s="97"/>
      <c r="F279" s="97"/>
      <c r="G279" s="98"/>
      <c r="H279" s="98"/>
      <c r="I279" s="74"/>
      <c r="J279" s="74"/>
    </row>
    <row r="280" spans="1:10" x14ac:dyDescent="0.25">
      <c r="A280" s="97"/>
      <c r="B280" s="97"/>
      <c r="C280" s="97"/>
      <c r="D280" s="97"/>
      <c r="E280" s="97"/>
      <c r="F280" s="97"/>
      <c r="G280" s="98"/>
      <c r="H280" s="98"/>
      <c r="I280" s="74"/>
      <c r="J280" s="74"/>
    </row>
    <row r="281" spans="1:10" x14ac:dyDescent="0.25">
      <c r="A281" s="97"/>
      <c r="B281" s="97"/>
      <c r="C281" s="97"/>
      <c r="D281" s="97"/>
      <c r="E281" s="97"/>
      <c r="F281" s="97"/>
      <c r="G281" s="98"/>
      <c r="H281" s="98"/>
      <c r="I281" s="74"/>
      <c r="J281" s="74"/>
    </row>
    <row r="282" spans="1:10" x14ac:dyDescent="0.25">
      <c r="A282" s="97"/>
      <c r="B282" s="97"/>
      <c r="C282" s="97"/>
      <c r="D282" s="97"/>
      <c r="E282" s="97"/>
      <c r="F282" s="97"/>
      <c r="G282" s="98"/>
      <c r="H282" s="98"/>
      <c r="I282" s="74"/>
      <c r="J282" s="74"/>
    </row>
  </sheetData>
  <mergeCells count="31">
    <mergeCell ref="A7:A10"/>
    <mergeCell ref="A1:I1"/>
    <mergeCell ref="A2:I2"/>
    <mergeCell ref="A3:I3"/>
    <mergeCell ref="A5:A6"/>
    <mergeCell ref="B5:B6"/>
    <mergeCell ref="C5:C6"/>
    <mergeCell ref="D5:D6"/>
    <mergeCell ref="E5:E6"/>
    <mergeCell ref="F5:F6"/>
    <mergeCell ref="A92:A94"/>
    <mergeCell ref="A11:A17"/>
    <mergeCell ref="A18:A19"/>
    <mergeCell ref="A20:A21"/>
    <mergeCell ref="A22:A23"/>
    <mergeCell ref="A24:A55"/>
    <mergeCell ref="A56:A57"/>
    <mergeCell ref="A58:A59"/>
    <mergeCell ref="A60:A82"/>
    <mergeCell ref="A83:A86"/>
    <mergeCell ref="A87:A89"/>
    <mergeCell ref="A90:A91"/>
    <mergeCell ref="A116:A118"/>
    <mergeCell ref="A119:A121"/>
    <mergeCell ref="A122:A123"/>
    <mergeCell ref="A95:A96"/>
    <mergeCell ref="A97:A103"/>
    <mergeCell ref="A105:A107"/>
    <mergeCell ref="A108:A109"/>
    <mergeCell ref="A110:A112"/>
    <mergeCell ref="A113:A115"/>
  </mergeCells>
  <pageMargins left="0.25" right="0.25" top="0.75" bottom="0.75" header="0.3" footer="0.3"/>
  <pageSetup paperSize="9" scale="80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282"/>
  <sheetViews>
    <sheetView workbookViewId="0">
      <selection activeCell="M23" sqref="M23"/>
    </sheetView>
  </sheetViews>
  <sheetFormatPr defaultRowHeight="15" x14ac:dyDescent="0.25"/>
  <cols>
    <col min="1" max="1" width="3.28515625" customWidth="1"/>
    <col min="2" max="2" width="37" customWidth="1"/>
    <col min="3" max="3" width="10.28515625" customWidth="1"/>
    <col min="4" max="4" width="10.7109375" customWidth="1"/>
    <col min="5" max="5" width="13.140625" bestFit="1" customWidth="1"/>
    <col min="6" max="6" width="9.5703125" customWidth="1"/>
    <col min="7" max="7" width="10.140625" customWidth="1"/>
    <col min="8" max="9" width="11.42578125" bestFit="1" customWidth="1"/>
    <col min="257" max="257" width="3.28515625" customWidth="1"/>
    <col min="258" max="258" width="31.42578125" customWidth="1"/>
    <col min="259" max="259" width="10.28515625" customWidth="1"/>
    <col min="260" max="260" width="10.7109375" customWidth="1"/>
    <col min="261" max="261" width="13.140625" bestFit="1" customWidth="1"/>
    <col min="262" max="262" width="9.5703125" customWidth="1"/>
    <col min="263" max="263" width="10.140625" customWidth="1"/>
    <col min="264" max="265" width="11.42578125" bestFit="1" customWidth="1"/>
    <col min="513" max="513" width="3.28515625" customWidth="1"/>
    <col min="514" max="514" width="31.42578125" customWidth="1"/>
    <col min="515" max="515" width="10.28515625" customWidth="1"/>
    <col min="516" max="516" width="10.7109375" customWidth="1"/>
    <col min="517" max="517" width="13.140625" bestFit="1" customWidth="1"/>
    <col min="518" max="518" width="9.5703125" customWidth="1"/>
    <col min="519" max="519" width="10.140625" customWidth="1"/>
    <col min="520" max="521" width="11.42578125" bestFit="1" customWidth="1"/>
    <col min="769" max="769" width="3.28515625" customWidth="1"/>
    <col min="770" max="770" width="31.42578125" customWidth="1"/>
    <col min="771" max="771" width="10.28515625" customWidth="1"/>
    <col min="772" max="772" width="10.7109375" customWidth="1"/>
    <col min="773" max="773" width="13.140625" bestFit="1" customWidth="1"/>
    <col min="774" max="774" width="9.5703125" customWidth="1"/>
    <col min="775" max="775" width="10.140625" customWidth="1"/>
    <col min="776" max="777" width="11.42578125" bestFit="1" customWidth="1"/>
    <col min="1025" max="1025" width="3.28515625" customWidth="1"/>
    <col min="1026" max="1026" width="31.42578125" customWidth="1"/>
    <col min="1027" max="1027" width="10.28515625" customWidth="1"/>
    <col min="1028" max="1028" width="10.7109375" customWidth="1"/>
    <col min="1029" max="1029" width="13.140625" bestFit="1" customWidth="1"/>
    <col min="1030" max="1030" width="9.5703125" customWidth="1"/>
    <col min="1031" max="1031" width="10.140625" customWidth="1"/>
    <col min="1032" max="1033" width="11.42578125" bestFit="1" customWidth="1"/>
    <col min="1281" max="1281" width="3.28515625" customWidth="1"/>
    <col min="1282" max="1282" width="31.42578125" customWidth="1"/>
    <col min="1283" max="1283" width="10.28515625" customWidth="1"/>
    <col min="1284" max="1284" width="10.7109375" customWidth="1"/>
    <col min="1285" max="1285" width="13.140625" bestFit="1" customWidth="1"/>
    <col min="1286" max="1286" width="9.5703125" customWidth="1"/>
    <col min="1287" max="1287" width="10.140625" customWidth="1"/>
    <col min="1288" max="1289" width="11.42578125" bestFit="1" customWidth="1"/>
    <col min="1537" max="1537" width="3.28515625" customWidth="1"/>
    <col min="1538" max="1538" width="31.42578125" customWidth="1"/>
    <col min="1539" max="1539" width="10.28515625" customWidth="1"/>
    <col min="1540" max="1540" width="10.7109375" customWidth="1"/>
    <col min="1541" max="1541" width="13.140625" bestFit="1" customWidth="1"/>
    <col min="1542" max="1542" width="9.5703125" customWidth="1"/>
    <col min="1543" max="1543" width="10.140625" customWidth="1"/>
    <col min="1544" max="1545" width="11.42578125" bestFit="1" customWidth="1"/>
    <col min="1793" max="1793" width="3.28515625" customWidth="1"/>
    <col min="1794" max="1794" width="31.42578125" customWidth="1"/>
    <col min="1795" max="1795" width="10.28515625" customWidth="1"/>
    <col min="1796" max="1796" width="10.7109375" customWidth="1"/>
    <col min="1797" max="1797" width="13.140625" bestFit="1" customWidth="1"/>
    <col min="1798" max="1798" width="9.5703125" customWidth="1"/>
    <col min="1799" max="1799" width="10.140625" customWidth="1"/>
    <col min="1800" max="1801" width="11.42578125" bestFit="1" customWidth="1"/>
    <col min="2049" max="2049" width="3.28515625" customWidth="1"/>
    <col min="2050" max="2050" width="31.42578125" customWidth="1"/>
    <col min="2051" max="2051" width="10.28515625" customWidth="1"/>
    <col min="2052" max="2052" width="10.7109375" customWidth="1"/>
    <col min="2053" max="2053" width="13.140625" bestFit="1" customWidth="1"/>
    <col min="2054" max="2054" width="9.5703125" customWidth="1"/>
    <col min="2055" max="2055" width="10.140625" customWidth="1"/>
    <col min="2056" max="2057" width="11.42578125" bestFit="1" customWidth="1"/>
    <col min="2305" max="2305" width="3.28515625" customWidth="1"/>
    <col min="2306" max="2306" width="31.42578125" customWidth="1"/>
    <col min="2307" max="2307" width="10.28515625" customWidth="1"/>
    <col min="2308" max="2308" width="10.7109375" customWidth="1"/>
    <col min="2309" max="2309" width="13.140625" bestFit="1" customWidth="1"/>
    <col min="2310" max="2310" width="9.5703125" customWidth="1"/>
    <col min="2311" max="2311" width="10.140625" customWidth="1"/>
    <col min="2312" max="2313" width="11.42578125" bestFit="1" customWidth="1"/>
    <col min="2561" max="2561" width="3.28515625" customWidth="1"/>
    <col min="2562" max="2562" width="31.42578125" customWidth="1"/>
    <col min="2563" max="2563" width="10.28515625" customWidth="1"/>
    <col min="2564" max="2564" width="10.7109375" customWidth="1"/>
    <col min="2565" max="2565" width="13.140625" bestFit="1" customWidth="1"/>
    <col min="2566" max="2566" width="9.5703125" customWidth="1"/>
    <col min="2567" max="2567" width="10.140625" customWidth="1"/>
    <col min="2568" max="2569" width="11.42578125" bestFit="1" customWidth="1"/>
    <col min="2817" max="2817" width="3.28515625" customWidth="1"/>
    <col min="2818" max="2818" width="31.42578125" customWidth="1"/>
    <col min="2819" max="2819" width="10.28515625" customWidth="1"/>
    <col min="2820" max="2820" width="10.7109375" customWidth="1"/>
    <col min="2821" max="2821" width="13.140625" bestFit="1" customWidth="1"/>
    <col min="2822" max="2822" width="9.5703125" customWidth="1"/>
    <col min="2823" max="2823" width="10.140625" customWidth="1"/>
    <col min="2824" max="2825" width="11.42578125" bestFit="1" customWidth="1"/>
    <col min="3073" max="3073" width="3.28515625" customWidth="1"/>
    <col min="3074" max="3074" width="31.42578125" customWidth="1"/>
    <col min="3075" max="3075" width="10.28515625" customWidth="1"/>
    <col min="3076" max="3076" width="10.7109375" customWidth="1"/>
    <col min="3077" max="3077" width="13.140625" bestFit="1" customWidth="1"/>
    <col min="3078" max="3078" width="9.5703125" customWidth="1"/>
    <col min="3079" max="3079" width="10.140625" customWidth="1"/>
    <col min="3080" max="3081" width="11.42578125" bestFit="1" customWidth="1"/>
    <col min="3329" max="3329" width="3.28515625" customWidth="1"/>
    <col min="3330" max="3330" width="31.42578125" customWidth="1"/>
    <col min="3331" max="3331" width="10.28515625" customWidth="1"/>
    <col min="3332" max="3332" width="10.7109375" customWidth="1"/>
    <col min="3333" max="3333" width="13.140625" bestFit="1" customWidth="1"/>
    <col min="3334" max="3334" width="9.5703125" customWidth="1"/>
    <col min="3335" max="3335" width="10.140625" customWidth="1"/>
    <col min="3336" max="3337" width="11.42578125" bestFit="1" customWidth="1"/>
    <col min="3585" max="3585" width="3.28515625" customWidth="1"/>
    <col min="3586" max="3586" width="31.42578125" customWidth="1"/>
    <col min="3587" max="3587" width="10.28515625" customWidth="1"/>
    <col min="3588" max="3588" width="10.7109375" customWidth="1"/>
    <col min="3589" max="3589" width="13.140625" bestFit="1" customWidth="1"/>
    <col min="3590" max="3590" width="9.5703125" customWidth="1"/>
    <col min="3591" max="3591" width="10.140625" customWidth="1"/>
    <col min="3592" max="3593" width="11.42578125" bestFit="1" customWidth="1"/>
    <col min="3841" max="3841" width="3.28515625" customWidth="1"/>
    <col min="3842" max="3842" width="31.42578125" customWidth="1"/>
    <col min="3843" max="3843" width="10.28515625" customWidth="1"/>
    <col min="3844" max="3844" width="10.7109375" customWidth="1"/>
    <col min="3845" max="3845" width="13.140625" bestFit="1" customWidth="1"/>
    <col min="3846" max="3846" width="9.5703125" customWidth="1"/>
    <col min="3847" max="3847" width="10.140625" customWidth="1"/>
    <col min="3848" max="3849" width="11.42578125" bestFit="1" customWidth="1"/>
    <col min="4097" max="4097" width="3.28515625" customWidth="1"/>
    <col min="4098" max="4098" width="31.42578125" customWidth="1"/>
    <col min="4099" max="4099" width="10.28515625" customWidth="1"/>
    <col min="4100" max="4100" width="10.7109375" customWidth="1"/>
    <col min="4101" max="4101" width="13.140625" bestFit="1" customWidth="1"/>
    <col min="4102" max="4102" width="9.5703125" customWidth="1"/>
    <col min="4103" max="4103" width="10.140625" customWidth="1"/>
    <col min="4104" max="4105" width="11.42578125" bestFit="1" customWidth="1"/>
    <col min="4353" max="4353" width="3.28515625" customWidth="1"/>
    <col min="4354" max="4354" width="31.42578125" customWidth="1"/>
    <col min="4355" max="4355" width="10.28515625" customWidth="1"/>
    <col min="4356" max="4356" width="10.7109375" customWidth="1"/>
    <col min="4357" max="4357" width="13.140625" bestFit="1" customWidth="1"/>
    <col min="4358" max="4358" width="9.5703125" customWidth="1"/>
    <col min="4359" max="4359" width="10.140625" customWidth="1"/>
    <col min="4360" max="4361" width="11.42578125" bestFit="1" customWidth="1"/>
    <col min="4609" max="4609" width="3.28515625" customWidth="1"/>
    <col min="4610" max="4610" width="31.42578125" customWidth="1"/>
    <col min="4611" max="4611" width="10.28515625" customWidth="1"/>
    <col min="4612" max="4612" width="10.7109375" customWidth="1"/>
    <col min="4613" max="4613" width="13.140625" bestFit="1" customWidth="1"/>
    <col min="4614" max="4614" width="9.5703125" customWidth="1"/>
    <col min="4615" max="4615" width="10.140625" customWidth="1"/>
    <col min="4616" max="4617" width="11.42578125" bestFit="1" customWidth="1"/>
    <col min="4865" max="4865" width="3.28515625" customWidth="1"/>
    <col min="4866" max="4866" width="31.42578125" customWidth="1"/>
    <col min="4867" max="4867" width="10.28515625" customWidth="1"/>
    <col min="4868" max="4868" width="10.7109375" customWidth="1"/>
    <col min="4869" max="4869" width="13.140625" bestFit="1" customWidth="1"/>
    <col min="4870" max="4870" width="9.5703125" customWidth="1"/>
    <col min="4871" max="4871" width="10.140625" customWidth="1"/>
    <col min="4872" max="4873" width="11.42578125" bestFit="1" customWidth="1"/>
    <col min="5121" max="5121" width="3.28515625" customWidth="1"/>
    <col min="5122" max="5122" width="31.42578125" customWidth="1"/>
    <col min="5123" max="5123" width="10.28515625" customWidth="1"/>
    <col min="5124" max="5124" width="10.7109375" customWidth="1"/>
    <col min="5125" max="5125" width="13.140625" bestFit="1" customWidth="1"/>
    <col min="5126" max="5126" width="9.5703125" customWidth="1"/>
    <col min="5127" max="5127" width="10.140625" customWidth="1"/>
    <col min="5128" max="5129" width="11.42578125" bestFit="1" customWidth="1"/>
    <col min="5377" max="5377" width="3.28515625" customWidth="1"/>
    <col min="5378" max="5378" width="31.42578125" customWidth="1"/>
    <col min="5379" max="5379" width="10.28515625" customWidth="1"/>
    <col min="5380" max="5380" width="10.7109375" customWidth="1"/>
    <col min="5381" max="5381" width="13.140625" bestFit="1" customWidth="1"/>
    <col min="5382" max="5382" width="9.5703125" customWidth="1"/>
    <col min="5383" max="5383" width="10.140625" customWidth="1"/>
    <col min="5384" max="5385" width="11.42578125" bestFit="1" customWidth="1"/>
    <col min="5633" max="5633" width="3.28515625" customWidth="1"/>
    <col min="5634" max="5634" width="31.42578125" customWidth="1"/>
    <col min="5635" max="5635" width="10.28515625" customWidth="1"/>
    <col min="5636" max="5636" width="10.7109375" customWidth="1"/>
    <col min="5637" max="5637" width="13.140625" bestFit="1" customWidth="1"/>
    <col min="5638" max="5638" width="9.5703125" customWidth="1"/>
    <col min="5639" max="5639" width="10.140625" customWidth="1"/>
    <col min="5640" max="5641" width="11.42578125" bestFit="1" customWidth="1"/>
    <col min="5889" max="5889" width="3.28515625" customWidth="1"/>
    <col min="5890" max="5890" width="31.42578125" customWidth="1"/>
    <col min="5891" max="5891" width="10.28515625" customWidth="1"/>
    <col min="5892" max="5892" width="10.7109375" customWidth="1"/>
    <col min="5893" max="5893" width="13.140625" bestFit="1" customWidth="1"/>
    <col min="5894" max="5894" width="9.5703125" customWidth="1"/>
    <col min="5895" max="5895" width="10.140625" customWidth="1"/>
    <col min="5896" max="5897" width="11.42578125" bestFit="1" customWidth="1"/>
    <col min="6145" max="6145" width="3.28515625" customWidth="1"/>
    <col min="6146" max="6146" width="31.42578125" customWidth="1"/>
    <col min="6147" max="6147" width="10.28515625" customWidth="1"/>
    <col min="6148" max="6148" width="10.7109375" customWidth="1"/>
    <col min="6149" max="6149" width="13.140625" bestFit="1" customWidth="1"/>
    <col min="6150" max="6150" width="9.5703125" customWidth="1"/>
    <col min="6151" max="6151" width="10.140625" customWidth="1"/>
    <col min="6152" max="6153" width="11.42578125" bestFit="1" customWidth="1"/>
    <col min="6401" max="6401" width="3.28515625" customWidth="1"/>
    <col min="6402" max="6402" width="31.42578125" customWidth="1"/>
    <col min="6403" max="6403" width="10.28515625" customWidth="1"/>
    <col min="6404" max="6404" width="10.7109375" customWidth="1"/>
    <col min="6405" max="6405" width="13.140625" bestFit="1" customWidth="1"/>
    <col min="6406" max="6406" width="9.5703125" customWidth="1"/>
    <col min="6407" max="6407" width="10.140625" customWidth="1"/>
    <col min="6408" max="6409" width="11.42578125" bestFit="1" customWidth="1"/>
    <col min="6657" max="6657" width="3.28515625" customWidth="1"/>
    <col min="6658" max="6658" width="31.42578125" customWidth="1"/>
    <col min="6659" max="6659" width="10.28515625" customWidth="1"/>
    <col min="6660" max="6660" width="10.7109375" customWidth="1"/>
    <col min="6661" max="6661" width="13.140625" bestFit="1" customWidth="1"/>
    <col min="6662" max="6662" width="9.5703125" customWidth="1"/>
    <col min="6663" max="6663" width="10.140625" customWidth="1"/>
    <col min="6664" max="6665" width="11.42578125" bestFit="1" customWidth="1"/>
    <col min="6913" max="6913" width="3.28515625" customWidth="1"/>
    <col min="6914" max="6914" width="31.42578125" customWidth="1"/>
    <col min="6915" max="6915" width="10.28515625" customWidth="1"/>
    <col min="6916" max="6916" width="10.7109375" customWidth="1"/>
    <col min="6917" max="6917" width="13.140625" bestFit="1" customWidth="1"/>
    <col min="6918" max="6918" width="9.5703125" customWidth="1"/>
    <col min="6919" max="6919" width="10.140625" customWidth="1"/>
    <col min="6920" max="6921" width="11.42578125" bestFit="1" customWidth="1"/>
    <col min="7169" max="7169" width="3.28515625" customWidth="1"/>
    <col min="7170" max="7170" width="31.42578125" customWidth="1"/>
    <col min="7171" max="7171" width="10.28515625" customWidth="1"/>
    <col min="7172" max="7172" width="10.7109375" customWidth="1"/>
    <col min="7173" max="7173" width="13.140625" bestFit="1" customWidth="1"/>
    <col min="7174" max="7174" width="9.5703125" customWidth="1"/>
    <col min="7175" max="7175" width="10.140625" customWidth="1"/>
    <col min="7176" max="7177" width="11.42578125" bestFit="1" customWidth="1"/>
    <col min="7425" max="7425" width="3.28515625" customWidth="1"/>
    <col min="7426" max="7426" width="31.42578125" customWidth="1"/>
    <col min="7427" max="7427" width="10.28515625" customWidth="1"/>
    <col min="7428" max="7428" width="10.7109375" customWidth="1"/>
    <col min="7429" max="7429" width="13.140625" bestFit="1" customWidth="1"/>
    <col min="7430" max="7430" width="9.5703125" customWidth="1"/>
    <col min="7431" max="7431" width="10.140625" customWidth="1"/>
    <col min="7432" max="7433" width="11.42578125" bestFit="1" customWidth="1"/>
    <col min="7681" max="7681" width="3.28515625" customWidth="1"/>
    <col min="7682" max="7682" width="31.42578125" customWidth="1"/>
    <col min="7683" max="7683" width="10.28515625" customWidth="1"/>
    <col min="7684" max="7684" width="10.7109375" customWidth="1"/>
    <col min="7685" max="7685" width="13.140625" bestFit="1" customWidth="1"/>
    <col min="7686" max="7686" width="9.5703125" customWidth="1"/>
    <col min="7687" max="7687" width="10.140625" customWidth="1"/>
    <col min="7688" max="7689" width="11.42578125" bestFit="1" customWidth="1"/>
    <col min="7937" max="7937" width="3.28515625" customWidth="1"/>
    <col min="7938" max="7938" width="31.42578125" customWidth="1"/>
    <col min="7939" max="7939" width="10.28515625" customWidth="1"/>
    <col min="7940" max="7940" width="10.7109375" customWidth="1"/>
    <col min="7941" max="7941" width="13.140625" bestFit="1" customWidth="1"/>
    <col min="7942" max="7942" width="9.5703125" customWidth="1"/>
    <col min="7943" max="7943" width="10.140625" customWidth="1"/>
    <col min="7944" max="7945" width="11.42578125" bestFit="1" customWidth="1"/>
    <col min="8193" max="8193" width="3.28515625" customWidth="1"/>
    <col min="8194" max="8194" width="31.42578125" customWidth="1"/>
    <col min="8195" max="8195" width="10.28515625" customWidth="1"/>
    <col min="8196" max="8196" width="10.7109375" customWidth="1"/>
    <col min="8197" max="8197" width="13.140625" bestFit="1" customWidth="1"/>
    <col min="8198" max="8198" width="9.5703125" customWidth="1"/>
    <col min="8199" max="8199" width="10.140625" customWidth="1"/>
    <col min="8200" max="8201" width="11.42578125" bestFit="1" customWidth="1"/>
    <col min="8449" max="8449" width="3.28515625" customWidth="1"/>
    <col min="8450" max="8450" width="31.42578125" customWidth="1"/>
    <col min="8451" max="8451" width="10.28515625" customWidth="1"/>
    <col min="8452" max="8452" width="10.7109375" customWidth="1"/>
    <col min="8453" max="8453" width="13.140625" bestFit="1" customWidth="1"/>
    <col min="8454" max="8454" width="9.5703125" customWidth="1"/>
    <col min="8455" max="8455" width="10.140625" customWidth="1"/>
    <col min="8456" max="8457" width="11.42578125" bestFit="1" customWidth="1"/>
    <col min="8705" max="8705" width="3.28515625" customWidth="1"/>
    <col min="8706" max="8706" width="31.42578125" customWidth="1"/>
    <col min="8707" max="8707" width="10.28515625" customWidth="1"/>
    <col min="8708" max="8708" width="10.7109375" customWidth="1"/>
    <col min="8709" max="8709" width="13.140625" bestFit="1" customWidth="1"/>
    <col min="8710" max="8710" width="9.5703125" customWidth="1"/>
    <col min="8711" max="8711" width="10.140625" customWidth="1"/>
    <col min="8712" max="8713" width="11.42578125" bestFit="1" customWidth="1"/>
    <col min="8961" max="8961" width="3.28515625" customWidth="1"/>
    <col min="8962" max="8962" width="31.42578125" customWidth="1"/>
    <col min="8963" max="8963" width="10.28515625" customWidth="1"/>
    <col min="8964" max="8964" width="10.7109375" customWidth="1"/>
    <col min="8965" max="8965" width="13.140625" bestFit="1" customWidth="1"/>
    <col min="8966" max="8966" width="9.5703125" customWidth="1"/>
    <col min="8967" max="8967" width="10.140625" customWidth="1"/>
    <col min="8968" max="8969" width="11.42578125" bestFit="1" customWidth="1"/>
    <col min="9217" max="9217" width="3.28515625" customWidth="1"/>
    <col min="9218" max="9218" width="31.42578125" customWidth="1"/>
    <col min="9219" max="9219" width="10.28515625" customWidth="1"/>
    <col min="9220" max="9220" width="10.7109375" customWidth="1"/>
    <col min="9221" max="9221" width="13.140625" bestFit="1" customWidth="1"/>
    <col min="9222" max="9222" width="9.5703125" customWidth="1"/>
    <col min="9223" max="9223" width="10.140625" customWidth="1"/>
    <col min="9224" max="9225" width="11.42578125" bestFit="1" customWidth="1"/>
    <col min="9473" max="9473" width="3.28515625" customWidth="1"/>
    <col min="9474" max="9474" width="31.42578125" customWidth="1"/>
    <col min="9475" max="9475" width="10.28515625" customWidth="1"/>
    <col min="9476" max="9476" width="10.7109375" customWidth="1"/>
    <col min="9477" max="9477" width="13.140625" bestFit="1" customWidth="1"/>
    <col min="9478" max="9478" width="9.5703125" customWidth="1"/>
    <col min="9479" max="9479" width="10.140625" customWidth="1"/>
    <col min="9480" max="9481" width="11.42578125" bestFit="1" customWidth="1"/>
    <col min="9729" max="9729" width="3.28515625" customWidth="1"/>
    <col min="9730" max="9730" width="31.42578125" customWidth="1"/>
    <col min="9731" max="9731" width="10.28515625" customWidth="1"/>
    <col min="9732" max="9732" width="10.7109375" customWidth="1"/>
    <col min="9733" max="9733" width="13.140625" bestFit="1" customWidth="1"/>
    <col min="9734" max="9734" width="9.5703125" customWidth="1"/>
    <col min="9735" max="9735" width="10.140625" customWidth="1"/>
    <col min="9736" max="9737" width="11.42578125" bestFit="1" customWidth="1"/>
    <col min="9985" max="9985" width="3.28515625" customWidth="1"/>
    <col min="9986" max="9986" width="31.42578125" customWidth="1"/>
    <col min="9987" max="9987" width="10.28515625" customWidth="1"/>
    <col min="9988" max="9988" width="10.7109375" customWidth="1"/>
    <col min="9989" max="9989" width="13.140625" bestFit="1" customWidth="1"/>
    <col min="9990" max="9990" width="9.5703125" customWidth="1"/>
    <col min="9991" max="9991" width="10.140625" customWidth="1"/>
    <col min="9992" max="9993" width="11.42578125" bestFit="1" customWidth="1"/>
    <col min="10241" max="10241" width="3.28515625" customWidth="1"/>
    <col min="10242" max="10242" width="31.42578125" customWidth="1"/>
    <col min="10243" max="10243" width="10.28515625" customWidth="1"/>
    <col min="10244" max="10244" width="10.7109375" customWidth="1"/>
    <col min="10245" max="10245" width="13.140625" bestFit="1" customWidth="1"/>
    <col min="10246" max="10246" width="9.5703125" customWidth="1"/>
    <col min="10247" max="10247" width="10.140625" customWidth="1"/>
    <col min="10248" max="10249" width="11.42578125" bestFit="1" customWidth="1"/>
    <col min="10497" max="10497" width="3.28515625" customWidth="1"/>
    <col min="10498" max="10498" width="31.42578125" customWidth="1"/>
    <col min="10499" max="10499" width="10.28515625" customWidth="1"/>
    <col min="10500" max="10500" width="10.7109375" customWidth="1"/>
    <col min="10501" max="10501" width="13.140625" bestFit="1" customWidth="1"/>
    <col min="10502" max="10502" width="9.5703125" customWidth="1"/>
    <col min="10503" max="10503" width="10.140625" customWidth="1"/>
    <col min="10504" max="10505" width="11.42578125" bestFit="1" customWidth="1"/>
    <col min="10753" max="10753" width="3.28515625" customWidth="1"/>
    <col min="10754" max="10754" width="31.42578125" customWidth="1"/>
    <col min="10755" max="10755" width="10.28515625" customWidth="1"/>
    <col min="10756" max="10756" width="10.7109375" customWidth="1"/>
    <col min="10757" max="10757" width="13.140625" bestFit="1" customWidth="1"/>
    <col min="10758" max="10758" width="9.5703125" customWidth="1"/>
    <col min="10759" max="10759" width="10.140625" customWidth="1"/>
    <col min="10760" max="10761" width="11.42578125" bestFit="1" customWidth="1"/>
    <col min="11009" max="11009" width="3.28515625" customWidth="1"/>
    <col min="11010" max="11010" width="31.42578125" customWidth="1"/>
    <col min="11011" max="11011" width="10.28515625" customWidth="1"/>
    <col min="11012" max="11012" width="10.7109375" customWidth="1"/>
    <col min="11013" max="11013" width="13.140625" bestFit="1" customWidth="1"/>
    <col min="11014" max="11014" width="9.5703125" customWidth="1"/>
    <col min="11015" max="11015" width="10.140625" customWidth="1"/>
    <col min="11016" max="11017" width="11.42578125" bestFit="1" customWidth="1"/>
    <col min="11265" max="11265" width="3.28515625" customWidth="1"/>
    <col min="11266" max="11266" width="31.42578125" customWidth="1"/>
    <col min="11267" max="11267" width="10.28515625" customWidth="1"/>
    <col min="11268" max="11268" width="10.7109375" customWidth="1"/>
    <col min="11269" max="11269" width="13.140625" bestFit="1" customWidth="1"/>
    <col min="11270" max="11270" width="9.5703125" customWidth="1"/>
    <col min="11271" max="11271" width="10.140625" customWidth="1"/>
    <col min="11272" max="11273" width="11.42578125" bestFit="1" customWidth="1"/>
    <col min="11521" max="11521" width="3.28515625" customWidth="1"/>
    <col min="11522" max="11522" width="31.42578125" customWidth="1"/>
    <col min="11523" max="11523" width="10.28515625" customWidth="1"/>
    <col min="11524" max="11524" width="10.7109375" customWidth="1"/>
    <col min="11525" max="11525" width="13.140625" bestFit="1" customWidth="1"/>
    <col min="11526" max="11526" width="9.5703125" customWidth="1"/>
    <col min="11527" max="11527" width="10.140625" customWidth="1"/>
    <col min="11528" max="11529" width="11.42578125" bestFit="1" customWidth="1"/>
    <col min="11777" max="11777" width="3.28515625" customWidth="1"/>
    <col min="11778" max="11778" width="31.42578125" customWidth="1"/>
    <col min="11779" max="11779" width="10.28515625" customWidth="1"/>
    <col min="11780" max="11780" width="10.7109375" customWidth="1"/>
    <col min="11781" max="11781" width="13.140625" bestFit="1" customWidth="1"/>
    <col min="11782" max="11782" width="9.5703125" customWidth="1"/>
    <col min="11783" max="11783" width="10.140625" customWidth="1"/>
    <col min="11784" max="11785" width="11.42578125" bestFit="1" customWidth="1"/>
    <col min="12033" max="12033" width="3.28515625" customWidth="1"/>
    <col min="12034" max="12034" width="31.42578125" customWidth="1"/>
    <col min="12035" max="12035" width="10.28515625" customWidth="1"/>
    <col min="12036" max="12036" width="10.7109375" customWidth="1"/>
    <col min="12037" max="12037" width="13.140625" bestFit="1" customWidth="1"/>
    <col min="12038" max="12038" width="9.5703125" customWidth="1"/>
    <col min="12039" max="12039" width="10.140625" customWidth="1"/>
    <col min="12040" max="12041" width="11.42578125" bestFit="1" customWidth="1"/>
    <col min="12289" max="12289" width="3.28515625" customWidth="1"/>
    <col min="12290" max="12290" width="31.42578125" customWidth="1"/>
    <col min="12291" max="12291" width="10.28515625" customWidth="1"/>
    <col min="12292" max="12292" width="10.7109375" customWidth="1"/>
    <col min="12293" max="12293" width="13.140625" bestFit="1" customWidth="1"/>
    <col min="12294" max="12294" width="9.5703125" customWidth="1"/>
    <col min="12295" max="12295" width="10.140625" customWidth="1"/>
    <col min="12296" max="12297" width="11.42578125" bestFit="1" customWidth="1"/>
    <col min="12545" max="12545" width="3.28515625" customWidth="1"/>
    <col min="12546" max="12546" width="31.42578125" customWidth="1"/>
    <col min="12547" max="12547" width="10.28515625" customWidth="1"/>
    <col min="12548" max="12548" width="10.7109375" customWidth="1"/>
    <col min="12549" max="12549" width="13.140625" bestFit="1" customWidth="1"/>
    <col min="12550" max="12550" width="9.5703125" customWidth="1"/>
    <col min="12551" max="12551" width="10.140625" customWidth="1"/>
    <col min="12552" max="12553" width="11.42578125" bestFit="1" customWidth="1"/>
    <col min="12801" max="12801" width="3.28515625" customWidth="1"/>
    <col min="12802" max="12802" width="31.42578125" customWidth="1"/>
    <col min="12803" max="12803" width="10.28515625" customWidth="1"/>
    <col min="12804" max="12804" width="10.7109375" customWidth="1"/>
    <col min="12805" max="12805" width="13.140625" bestFit="1" customWidth="1"/>
    <col min="12806" max="12806" width="9.5703125" customWidth="1"/>
    <col min="12807" max="12807" width="10.140625" customWidth="1"/>
    <col min="12808" max="12809" width="11.42578125" bestFit="1" customWidth="1"/>
    <col min="13057" max="13057" width="3.28515625" customWidth="1"/>
    <col min="13058" max="13058" width="31.42578125" customWidth="1"/>
    <col min="13059" max="13059" width="10.28515625" customWidth="1"/>
    <col min="13060" max="13060" width="10.7109375" customWidth="1"/>
    <col min="13061" max="13061" width="13.140625" bestFit="1" customWidth="1"/>
    <col min="13062" max="13062" width="9.5703125" customWidth="1"/>
    <col min="13063" max="13063" width="10.140625" customWidth="1"/>
    <col min="13064" max="13065" width="11.42578125" bestFit="1" customWidth="1"/>
    <col min="13313" max="13313" width="3.28515625" customWidth="1"/>
    <col min="13314" max="13314" width="31.42578125" customWidth="1"/>
    <col min="13315" max="13315" width="10.28515625" customWidth="1"/>
    <col min="13316" max="13316" width="10.7109375" customWidth="1"/>
    <col min="13317" max="13317" width="13.140625" bestFit="1" customWidth="1"/>
    <col min="13318" max="13318" width="9.5703125" customWidth="1"/>
    <col min="13319" max="13319" width="10.140625" customWidth="1"/>
    <col min="13320" max="13321" width="11.42578125" bestFit="1" customWidth="1"/>
    <col min="13569" max="13569" width="3.28515625" customWidth="1"/>
    <col min="13570" max="13570" width="31.42578125" customWidth="1"/>
    <col min="13571" max="13571" width="10.28515625" customWidth="1"/>
    <col min="13572" max="13572" width="10.7109375" customWidth="1"/>
    <col min="13573" max="13573" width="13.140625" bestFit="1" customWidth="1"/>
    <col min="13574" max="13574" width="9.5703125" customWidth="1"/>
    <col min="13575" max="13575" width="10.140625" customWidth="1"/>
    <col min="13576" max="13577" width="11.42578125" bestFit="1" customWidth="1"/>
    <col min="13825" max="13825" width="3.28515625" customWidth="1"/>
    <col min="13826" max="13826" width="31.42578125" customWidth="1"/>
    <col min="13827" max="13827" width="10.28515625" customWidth="1"/>
    <col min="13828" max="13828" width="10.7109375" customWidth="1"/>
    <col min="13829" max="13829" width="13.140625" bestFit="1" customWidth="1"/>
    <col min="13830" max="13830" width="9.5703125" customWidth="1"/>
    <col min="13831" max="13831" width="10.140625" customWidth="1"/>
    <col min="13832" max="13833" width="11.42578125" bestFit="1" customWidth="1"/>
    <col min="14081" max="14081" width="3.28515625" customWidth="1"/>
    <col min="14082" max="14082" width="31.42578125" customWidth="1"/>
    <col min="14083" max="14083" width="10.28515625" customWidth="1"/>
    <col min="14084" max="14084" width="10.7109375" customWidth="1"/>
    <col min="14085" max="14085" width="13.140625" bestFit="1" customWidth="1"/>
    <col min="14086" max="14086" width="9.5703125" customWidth="1"/>
    <col min="14087" max="14087" width="10.140625" customWidth="1"/>
    <col min="14088" max="14089" width="11.42578125" bestFit="1" customWidth="1"/>
    <col min="14337" max="14337" width="3.28515625" customWidth="1"/>
    <col min="14338" max="14338" width="31.42578125" customWidth="1"/>
    <col min="14339" max="14339" width="10.28515625" customWidth="1"/>
    <col min="14340" max="14340" width="10.7109375" customWidth="1"/>
    <col min="14341" max="14341" width="13.140625" bestFit="1" customWidth="1"/>
    <col min="14342" max="14342" width="9.5703125" customWidth="1"/>
    <col min="14343" max="14343" width="10.140625" customWidth="1"/>
    <col min="14344" max="14345" width="11.42578125" bestFit="1" customWidth="1"/>
    <col min="14593" max="14593" width="3.28515625" customWidth="1"/>
    <col min="14594" max="14594" width="31.42578125" customWidth="1"/>
    <col min="14595" max="14595" width="10.28515625" customWidth="1"/>
    <col min="14596" max="14596" width="10.7109375" customWidth="1"/>
    <col min="14597" max="14597" width="13.140625" bestFit="1" customWidth="1"/>
    <col min="14598" max="14598" width="9.5703125" customWidth="1"/>
    <col min="14599" max="14599" width="10.140625" customWidth="1"/>
    <col min="14600" max="14601" width="11.42578125" bestFit="1" customWidth="1"/>
    <col min="14849" max="14849" width="3.28515625" customWidth="1"/>
    <col min="14850" max="14850" width="31.42578125" customWidth="1"/>
    <col min="14851" max="14851" width="10.28515625" customWidth="1"/>
    <col min="14852" max="14852" width="10.7109375" customWidth="1"/>
    <col min="14853" max="14853" width="13.140625" bestFit="1" customWidth="1"/>
    <col min="14854" max="14854" width="9.5703125" customWidth="1"/>
    <col min="14855" max="14855" width="10.140625" customWidth="1"/>
    <col min="14856" max="14857" width="11.42578125" bestFit="1" customWidth="1"/>
    <col min="15105" max="15105" width="3.28515625" customWidth="1"/>
    <col min="15106" max="15106" width="31.42578125" customWidth="1"/>
    <col min="15107" max="15107" width="10.28515625" customWidth="1"/>
    <col min="15108" max="15108" width="10.7109375" customWidth="1"/>
    <col min="15109" max="15109" width="13.140625" bestFit="1" customWidth="1"/>
    <col min="15110" max="15110" width="9.5703125" customWidth="1"/>
    <col min="15111" max="15111" width="10.140625" customWidth="1"/>
    <col min="15112" max="15113" width="11.42578125" bestFit="1" customWidth="1"/>
    <col min="15361" max="15361" width="3.28515625" customWidth="1"/>
    <col min="15362" max="15362" width="31.42578125" customWidth="1"/>
    <col min="15363" max="15363" width="10.28515625" customWidth="1"/>
    <col min="15364" max="15364" width="10.7109375" customWidth="1"/>
    <col min="15365" max="15365" width="13.140625" bestFit="1" customWidth="1"/>
    <col min="15366" max="15366" width="9.5703125" customWidth="1"/>
    <col min="15367" max="15367" width="10.140625" customWidth="1"/>
    <col min="15368" max="15369" width="11.42578125" bestFit="1" customWidth="1"/>
    <col min="15617" max="15617" width="3.28515625" customWidth="1"/>
    <col min="15618" max="15618" width="31.42578125" customWidth="1"/>
    <col min="15619" max="15619" width="10.28515625" customWidth="1"/>
    <col min="15620" max="15620" width="10.7109375" customWidth="1"/>
    <col min="15621" max="15621" width="13.140625" bestFit="1" customWidth="1"/>
    <col min="15622" max="15622" width="9.5703125" customWidth="1"/>
    <col min="15623" max="15623" width="10.140625" customWidth="1"/>
    <col min="15624" max="15625" width="11.42578125" bestFit="1" customWidth="1"/>
    <col min="15873" max="15873" width="3.28515625" customWidth="1"/>
    <col min="15874" max="15874" width="31.42578125" customWidth="1"/>
    <col min="15875" max="15875" width="10.28515625" customWidth="1"/>
    <col min="15876" max="15876" width="10.7109375" customWidth="1"/>
    <col min="15877" max="15877" width="13.140625" bestFit="1" customWidth="1"/>
    <col min="15878" max="15878" width="9.5703125" customWidth="1"/>
    <col min="15879" max="15879" width="10.140625" customWidth="1"/>
    <col min="15880" max="15881" width="11.42578125" bestFit="1" customWidth="1"/>
    <col min="16129" max="16129" width="3.28515625" customWidth="1"/>
    <col min="16130" max="16130" width="31.42578125" customWidth="1"/>
    <col min="16131" max="16131" width="10.28515625" customWidth="1"/>
    <col min="16132" max="16132" width="10.7109375" customWidth="1"/>
    <col min="16133" max="16133" width="13.140625" bestFit="1" customWidth="1"/>
    <col min="16134" max="16134" width="9.5703125" customWidth="1"/>
    <col min="16135" max="16135" width="10.140625" customWidth="1"/>
    <col min="16136" max="16137" width="11.42578125" bestFit="1" customWidth="1"/>
  </cols>
  <sheetData>
    <row r="1" spans="1:12" x14ac:dyDescent="0.25">
      <c r="A1" s="188"/>
      <c r="B1" s="189"/>
      <c r="C1" s="189"/>
      <c r="D1" s="189"/>
      <c r="E1" s="189"/>
      <c r="F1" s="189"/>
      <c r="G1" s="189"/>
      <c r="H1" s="189"/>
      <c r="I1" s="189"/>
    </row>
    <row r="2" spans="1:12" x14ac:dyDescent="0.25">
      <c r="A2" s="190" t="s">
        <v>0</v>
      </c>
      <c r="B2" s="190"/>
      <c r="C2" s="190"/>
      <c r="D2" s="190"/>
      <c r="E2" s="190"/>
      <c r="F2" s="190"/>
      <c r="G2" s="190"/>
      <c r="H2" s="190"/>
      <c r="I2" s="190"/>
    </row>
    <row r="3" spans="1:12" x14ac:dyDescent="0.25">
      <c r="A3" s="190" t="s">
        <v>137</v>
      </c>
      <c r="B3" s="191"/>
      <c r="C3" s="191"/>
      <c r="D3" s="191"/>
      <c r="E3" s="191"/>
      <c r="F3" s="191"/>
      <c r="G3" s="191"/>
      <c r="H3" s="191"/>
      <c r="I3" s="191"/>
    </row>
    <row r="5" spans="1:12" ht="30" x14ac:dyDescent="0.25">
      <c r="A5" s="192" t="s">
        <v>1</v>
      </c>
      <c r="B5" s="194" t="s">
        <v>2</v>
      </c>
      <c r="C5" s="193" t="s">
        <v>3</v>
      </c>
      <c r="D5" s="193" t="s">
        <v>4</v>
      </c>
      <c r="E5" s="193" t="s">
        <v>120</v>
      </c>
      <c r="F5" s="193" t="s">
        <v>121</v>
      </c>
      <c r="G5" s="1" t="s">
        <v>5</v>
      </c>
      <c r="H5" s="1" t="s">
        <v>5</v>
      </c>
      <c r="I5" s="2" t="s">
        <v>5</v>
      </c>
    </row>
    <row r="6" spans="1:12" ht="24" thickBot="1" x14ac:dyDescent="0.3">
      <c r="A6" s="193"/>
      <c r="B6" s="195"/>
      <c r="C6" s="196"/>
      <c r="D6" s="196"/>
      <c r="E6" s="196"/>
      <c r="F6" s="196"/>
      <c r="G6" s="3" t="s">
        <v>138</v>
      </c>
      <c r="H6" s="3" t="s">
        <v>139</v>
      </c>
      <c r="I6" s="4" t="s">
        <v>140</v>
      </c>
    </row>
    <row r="7" spans="1:12" x14ac:dyDescent="0.25">
      <c r="A7" s="185">
        <v>1</v>
      </c>
      <c r="B7" s="5" t="s">
        <v>6</v>
      </c>
      <c r="C7" s="6">
        <v>793</v>
      </c>
      <c r="D7" s="102">
        <v>584</v>
      </c>
      <c r="E7" s="131">
        <v>584</v>
      </c>
      <c r="F7" s="8">
        <v>584</v>
      </c>
      <c r="G7" s="9">
        <f>F7/E7*100</f>
        <v>100</v>
      </c>
      <c r="H7" s="10">
        <f>F7/D7*100</f>
        <v>100</v>
      </c>
      <c r="I7" s="11">
        <f>F7/C7*100</f>
        <v>73.644388398486754</v>
      </c>
      <c r="J7" t="s">
        <v>123</v>
      </c>
      <c r="L7">
        <v>584</v>
      </c>
    </row>
    <row r="8" spans="1:12" x14ac:dyDescent="0.25">
      <c r="A8" s="186"/>
      <c r="B8" s="12" t="s">
        <v>7</v>
      </c>
      <c r="C8" s="13">
        <v>-6</v>
      </c>
      <c r="D8" s="13">
        <v>-11</v>
      </c>
      <c r="E8" s="13">
        <v>-5</v>
      </c>
      <c r="F8" s="13">
        <v>-1</v>
      </c>
      <c r="G8" s="15">
        <f>F8/E8*100</f>
        <v>20</v>
      </c>
      <c r="H8" s="16">
        <f t="shared" ref="H8:H78" si="0">F8/D8*100</f>
        <v>9.0909090909090917</v>
      </c>
      <c r="I8" s="17">
        <f t="shared" ref="I8:I78" si="1">F8/C8*100</f>
        <v>16.666666666666664</v>
      </c>
    </row>
    <row r="9" spans="1:12" x14ac:dyDescent="0.25">
      <c r="A9" s="186"/>
      <c r="B9" s="18" t="s">
        <v>8</v>
      </c>
      <c r="C9" s="19">
        <v>0</v>
      </c>
      <c r="D9" s="151">
        <v>0</v>
      </c>
      <c r="E9" s="19">
        <v>0</v>
      </c>
      <c r="F9" s="19">
        <v>0</v>
      </c>
      <c r="G9" s="15" t="e">
        <f>F9/E9*100</f>
        <v>#DIV/0!</v>
      </c>
      <c r="H9" s="16" t="e">
        <f>F9/D9*100</f>
        <v>#DIV/0!</v>
      </c>
      <c r="I9" s="17" t="e">
        <f>F9/C9*100</f>
        <v>#DIV/0!</v>
      </c>
    </row>
    <row r="10" spans="1:12" ht="15.75" thickBot="1" x14ac:dyDescent="0.3">
      <c r="A10" s="187"/>
      <c r="B10" s="20" t="s">
        <v>9</v>
      </c>
      <c r="C10" s="21">
        <v>8</v>
      </c>
      <c r="D10" s="21">
        <v>5</v>
      </c>
      <c r="E10" s="21">
        <v>5</v>
      </c>
      <c r="F10" s="21">
        <v>1</v>
      </c>
      <c r="G10" s="23">
        <f t="shared" ref="G10:G79" si="2">F10/E10*100</f>
        <v>20</v>
      </c>
      <c r="H10" s="24">
        <f t="shared" si="0"/>
        <v>20</v>
      </c>
      <c r="I10" s="25">
        <f t="shared" si="1"/>
        <v>12.5</v>
      </c>
    </row>
    <row r="11" spans="1:12" x14ac:dyDescent="0.25">
      <c r="A11" s="185">
        <v>2</v>
      </c>
      <c r="B11" s="26" t="s">
        <v>10</v>
      </c>
      <c r="C11" s="6">
        <v>449</v>
      </c>
      <c r="D11" s="6">
        <v>272</v>
      </c>
      <c r="E11" s="6">
        <v>272</v>
      </c>
      <c r="F11" s="6">
        <v>264</v>
      </c>
      <c r="G11" s="9">
        <f t="shared" si="2"/>
        <v>97.058823529411768</v>
      </c>
      <c r="H11" s="10">
        <f t="shared" si="0"/>
        <v>97.058823529411768</v>
      </c>
      <c r="I11" s="11">
        <f t="shared" si="1"/>
        <v>58.797327394209354</v>
      </c>
    </row>
    <row r="12" spans="1:12" x14ac:dyDescent="0.25">
      <c r="A12" s="186"/>
      <c r="B12" s="12" t="s">
        <v>11</v>
      </c>
      <c r="C12" s="13">
        <v>436</v>
      </c>
      <c r="D12" s="13">
        <v>250</v>
      </c>
      <c r="E12" s="13">
        <v>250</v>
      </c>
      <c r="F12" s="13">
        <v>242</v>
      </c>
      <c r="G12" s="15">
        <f t="shared" si="2"/>
        <v>96.8</v>
      </c>
      <c r="H12" s="16">
        <f t="shared" si="0"/>
        <v>96.8</v>
      </c>
      <c r="I12" s="17">
        <f t="shared" si="1"/>
        <v>55.5045871559633</v>
      </c>
    </row>
    <row r="13" spans="1:12" x14ac:dyDescent="0.25">
      <c r="A13" s="186"/>
      <c r="B13" s="12" t="s">
        <v>12</v>
      </c>
      <c r="C13" s="13">
        <v>60</v>
      </c>
      <c r="D13" s="13">
        <v>22</v>
      </c>
      <c r="E13" s="13">
        <v>22</v>
      </c>
      <c r="F13" s="13">
        <v>22</v>
      </c>
      <c r="G13" s="15">
        <f t="shared" si="2"/>
        <v>100</v>
      </c>
      <c r="H13" s="16">
        <f t="shared" si="0"/>
        <v>100</v>
      </c>
      <c r="I13" s="17">
        <f t="shared" si="1"/>
        <v>36.666666666666664</v>
      </c>
    </row>
    <row r="14" spans="1:12" x14ac:dyDescent="0.25">
      <c r="A14" s="186"/>
      <c r="B14" s="12" t="s">
        <v>13</v>
      </c>
      <c r="C14" s="13">
        <v>2</v>
      </c>
      <c r="D14" s="13">
        <v>2</v>
      </c>
      <c r="E14" s="13">
        <v>3</v>
      </c>
      <c r="F14" s="13">
        <v>1</v>
      </c>
      <c r="G14" s="15">
        <f t="shared" si="2"/>
        <v>33.333333333333329</v>
      </c>
      <c r="H14" s="16">
        <f t="shared" si="0"/>
        <v>50</v>
      </c>
      <c r="I14" s="17">
        <f t="shared" si="1"/>
        <v>50</v>
      </c>
    </row>
    <row r="15" spans="1:12" x14ac:dyDescent="0.25">
      <c r="A15" s="186"/>
      <c r="B15" s="27" t="s">
        <v>14</v>
      </c>
      <c r="C15" s="28">
        <f>C12+C14</f>
        <v>438</v>
      </c>
      <c r="D15" s="28">
        <f>D12+D14</f>
        <v>252</v>
      </c>
      <c r="E15" s="28">
        <f>E12+E14</f>
        <v>253</v>
      </c>
      <c r="F15" s="28">
        <f>F12+F14</f>
        <v>243</v>
      </c>
      <c r="G15" s="15">
        <f t="shared" si="2"/>
        <v>96.047430830039531</v>
      </c>
      <c r="H15" s="16">
        <f t="shared" si="0"/>
        <v>96.428571428571431</v>
      </c>
      <c r="I15" s="17">
        <f t="shared" si="1"/>
        <v>55.479452054794521</v>
      </c>
    </row>
    <row r="16" spans="1:12" x14ac:dyDescent="0.25">
      <c r="A16" s="186"/>
      <c r="B16" s="29" t="s">
        <v>15</v>
      </c>
      <c r="C16" s="30">
        <f>C14/C15</f>
        <v>4.5662100456621002E-3</v>
      </c>
      <c r="D16" s="30">
        <f>D14/D15</f>
        <v>7.9365079365079361E-3</v>
      </c>
      <c r="E16" s="30">
        <f>E14/E15</f>
        <v>1.1857707509881422E-2</v>
      </c>
      <c r="F16" s="31">
        <f>F14/F15</f>
        <v>4.11522633744856E-3</v>
      </c>
      <c r="G16" s="15">
        <f t="shared" si="2"/>
        <v>34.705075445816192</v>
      </c>
      <c r="H16" s="16">
        <f t="shared" si="0"/>
        <v>51.851851851851862</v>
      </c>
      <c r="I16" s="17">
        <f t="shared" si="1"/>
        <v>90.12345679012347</v>
      </c>
    </row>
    <row r="17" spans="1:9" ht="15.75" thickBot="1" x14ac:dyDescent="0.3">
      <c r="A17" s="187"/>
      <c r="B17" s="32" t="s">
        <v>16</v>
      </c>
      <c r="C17" s="33">
        <f>C13/C15</f>
        <v>0.13698630136986301</v>
      </c>
      <c r="D17" s="33">
        <f>D13/D15</f>
        <v>8.7301587301587297E-2</v>
      </c>
      <c r="E17" s="33">
        <f>E13/E15</f>
        <v>8.6956521739130432E-2</v>
      </c>
      <c r="F17" s="34">
        <f>F13/F15</f>
        <v>9.0534979423868317E-2</v>
      </c>
      <c r="G17" s="23">
        <f t="shared" si="2"/>
        <v>104.11522633744856</v>
      </c>
      <c r="H17" s="24">
        <f t="shared" si="0"/>
        <v>103.70370370370372</v>
      </c>
      <c r="I17" s="25">
        <f t="shared" si="1"/>
        <v>66.090534979423879</v>
      </c>
    </row>
    <row r="18" spans="1:9" x14ac:dyDescent="0.25">
      <c r="A18" s="185">
        <v>3</v>
      </c>
      <c r="B18" s="26" t="s">
        <v>17</v>
      </c>
      <c r="C18" s="6">
        <v>20000</v>
      </c>
      <c r="D18" s="6">
        <v>30705</v>
      </c>
      <c r="E18" s="102">
        <v>30700</v>
      </c>
      <c r="F18" s="35">
        <v>30750</v>
      </c>
      <c r="G18" s="9">
        <f t="shared" si="2"/>
        <v>100.1628664495114</v>
      </c>
      <c r="H18" s="10">
        <f t="shared" si="0"/>
        <v>100.14655593551538</v>
      </c>
      <c r="I18" s="11">
        <f t="shared" si="1"/>
        <v>153.75</v>
      </c>
    </row>
    <row r="19" spans="1:9" ht="26.25" thickBot="1" x14ac:dyDescent="0.3">
      <c r="A19" s="187"/>
      <c r="B19" s="36" t="s">
        <v>18</v>
      </c>
      <c r="C19" s="37">
        <f>C18/C12/12*1000</f>
        <v>3822.6299694189602</v>
      </c>
      <c r="D19" s="37">
        <f t="shared" ref="D19:F19" si="3">D18/D12/12*1000</f>
        <v>10235</v>
      </c>
      <c r="E19" s="37">
        <f t="shared" si="3"/>
        <v>10233.333333333332</v>
      </c>
      <c r="F19" s="37">
        <f t="shared" si="3"/>
        <v>10588.842975206611</v>
      </c>
      <c r="G19" s="23">
        <f t="shared" si="2"/>
        <v>103.47403558833823</v>
      </c>
      <c r="H19" s="24">
        <f t="shared" si="0"/>
        <v>103.45718588379688</v>
      </c>
      <c r="I19" s="25">
        <f t="shared" si="1"/>
        <v>277.00413223140498</v>
      </c>
    </row>
    <row r="20" spans="1:9" x14ac:dyDescent="0.25">
      <c r="A20" s="185">
        <v>4</v>
      </c>
      <c r="B20" s="5" t="s">
        <v>19</v>
      </c>
      <c r="C20" s="6">
        <v>15049</v>
      </c>
      <c r="D20" s="35">
        <v>50667</v>
      </c>
      <c r="E20" s="103">
        <v>50000</v>
      </c>
      <c r="F20" s="38">
        <v>71000</v>
      </c>
      <c r="G20" s="9">
        <f t="shared" si="2"/>
        <v>142</v>
      </c>
      <c r="H20" s="10">
        <f t="shared" si="0"/>
        <v>140.13065703515107</v>
      </c>
      <c r="I20" s="11">
        <f t="shared" si="1"/>
        <v>471.7921456575188</v>
      </c>
    </row>
    <row r="21" spans="1:9" ht="15.75" thickBot="1" x14ac:dyDescent="0.3">
      <c r="A21" s="187"/>
      <c r="B21" s="39" t="s">
        <v>20</v>
      </c>
      <c r="C21" s="40">
        <f>C20/C7/12*1000</f>
        <v>1581.4417822614544</v>
      </c>
      <c r="D21" s="40">
        <f t="shared" ref="D21:F21" si="4">D20/D7/12*1000</f>
        <v>7229.8801369863022</v>
      </c>
      <c r="E21" s="40">
        <f t="shared" si="4"/>
        <v>7134.7031963470317</v>
      </c>
      <c r="F21" s="40">
        <f t="shared" si="4"/>
        <v>10131.278538812785</v>
      </c>
      <c r="G21" s="23">
        <f t="shared" si="2"/>
        <v>142</v>
      </c>
      <c r="H21" s="24">
        <f t="shared" si="0"/>
        <v>140.13065703515107</v>
      </c>
      <c r="I21" s="41">
        <f t="shared" si="1"/>
        <v>640.63556764796635</v>
      </c>
    </row>
    <row r="22" spans="1:9" ht="26.25" x14ac:dyDescent="0.25">
      <c r="A22" s="185">
        <v>5</v>
      </c>
      <c r="B22" s="42" t="s">
        <v>21</v>
      </c>
      <c r="C22" s="6">
        <v>110</v>
      </c>
      <c r="D22" s="157">
        <v>55</v>
      </c>
      <c r="E22" s="103">
        <v>55</v>
      </c>
      <c r="F22" s="6">
        <v>51</v>
      </c>
      <c r="G22" s="9">
        <f t="shared" si="2"/>
        <v>92.72727272727272</v>
      </c>
      <c r="H22" s="10">
        <f t="shared" si="0"/>
        <v>92.72727272727272</v>
      </c>
      <c r="I22" s="43">
        <f t="shared" si="1"/>
        <v>46.36363636363636</v>
      </c>
    </row>
    <row r="23" spans="1:9" ht="27" thickBot="1" x14ac:dyDescent="0.3">
      <c r="A23" s="187"/>
      <c r="B23" s="44" t="s">
        <v>22</v>
      </c>
      <c r="C23" s="37">
        <f>C22/C7*100</f>
        <v>13.871374527112232</v>
      </c>
      <c r="D23" s="37">
        <f>D22/D7*100</f>
        <v>9.4178082191780828</v>
      </c>
      <c r="E23" s="37">
        <f>E22/E7*100</f>
        <v>9.4178082191780828</v>
      </c>
      <c r="F23" s="45">
        <f>F22/F7*100</f>
        <v>8.7328767123287676</v>
      </c>
      <c r="G23" s="23">
        <f t="shared" si="2"/>
        <v>92.72727272727272</v>
      </c>
      <c r="H23" s="24">
        <f t="shared" si="0"/>
        <v>92.72727272727272</v>
      </c>
      <c r="I23" s="41">
        <f t="shared" si="1"/>
        <v>62.956102117061022</v>
      </c>
    </row>
    <row r="24" spans="1:9" ht="26.25" x14ac:dyDescent="0.25">
      <c r="A24" s="200">
        <v>6</v>
      </c>
      <c r="B24" s="101" t="s">
        <v>23</v>
      </c>
      <c r="C24" s="38"/>
      <c r="D24" s="7"/>
      <c r="E24" s="7"/>
      <c r="F24" s="38"/>
      <c r="G24" s="9"/>
      <c r="H24" s="10"/>
      <c r="I24" s="43"/>
    </row>
    <row r="25" spans="1:9" x14ac:dyDescent="0.25">
      <c r="A25" s="201"/>
      <c r="B25" s="48" t="s">
        <v>24</v>
      </c>
      <c r="C25" s="13"/>
      <c r="D25" s="14"/>
      <c r="E25" s="14"/>
      <c r="F25" s="49"/>
      <c r="G25" s="15" t="e">
        <f t="shared" si="2"/>
        <v>#DIV/0!</v>
      </c>
      <c r="H25" s="16" t="e">
        <f t="shared" si="0"/>
        <v>#DIV/0!</v>
      </c>
      <c r="I25" s="50" t="e">
        <f t="shared" si="1"/>
        <v>#DIV/0!</v>
      </c>
    </row>
    <row r="26" spans="1:9" x14ac:dyDescent="0.25">
      <c r="A26" s="201"/>
      <c r="B26" s="12" t="s">
        <v>25</v>
      </c>
      <c r="C26" s="13"/>
      <c r="D26" s="14"/>
      <c r="E26" s="14"/>
      <c r="F26" s="49"/>
      <c r="G26" s="15" t="e">
        <f t="shared" si="2"/>
        <v>#DIV/0!</v>
      </c>
      <c r="H26" s="16" t="e">
        <f t="shared" si="0"/>
        <v>#DIV/0!</v>
      </c>
      <c r="I26" s="50" t="e">
        <f t="shared" si="1"/>
        <v>#DIV/0!</v>
      </c>
    </row>
    <row r="27" spans="1:9" x14ac:dyDescent="0.25">
      <c r="A27" s="201"/>
      <c r="B27" s="12" t="s">
        <v>26</v>
      </c>
      <c r="C27" s="13"/>
      <c r="D27" s="14"/>
      <c r="E27" s="14"/>
      <c r="F27" s="13"/>
      <c r="G27" s="15" t="e">
        <f>F27/E27*100</f>
        <v>#DIV/0!</v>
      </c>
      <c r="H27" s="16" t="e">
        <f>F27/D27*100</f>
        <v>#DIV/0!</v>
      </c>
      <c r="I27" s="50" t="e">
        <f>F27/C27*100</f>
        <v>#DIV/0!</v>
      </c>
    </row>
    <row r="28" spans="1:9" x14ac:dyDescent="0.25">
      <c r="A28" s="201"/>
      <c r="B28" s="12" t="s">
        <v>27</v>
      </c>
      <c r="C28" s="13"/>
      <c r="D28" s="14"/>
      <c r="E28" s="14"/>
      <c r="F28" s="13"/>
      <c r="G28" s="15" t="e">
        <f t="shared" si="2"/>
        <v>#DIV/0!</v>
      </c>
      <c r="H28" s="16" t="e">
        <f t="shared" si="0"/>
        <v>#DIV/0!</v>
      </c>
      <c r="I28" s="50" t="e">
        <f t="shared" si="1"/>
        <v>#DIV/0!</v>
      </c>
    </row>
    <row r="29" spans="1:9" x14ac:dyDescent="0.25">
      <c r="A29" s="201"/>
      <c r="B29" s="12" t="s">
        <v>28</v>
      </c>
      <c r="C29" s="13"/>
      <c r="D29" s="14"/>
      <c r="E29" s="14"/>
      <c r="F29" s="49"/>
      <c r="G29" s="15" t="e">
        <f t="shared" si="2"/>
        <v>#DIV/0!</v>
      </c>
      <c r="H29" s="16" t="e">
        <f t="shared" si="0"/>
        <v>#DIV/0!</v>
      </c>
      <c r="I29" s="50" t="e">
        <f t="shared" si="1"/>
        <v>#DIV/0!</v>
      </c>
    </row>
    <row r="30" spans="1:9" x14ac:dyDescent="0.25">
      <c r="A30" s="201"/>
      <c r="B30" s="12" t="s">
        <v>29</v>
      </c>
      <c r="C30" s="13"/>
      <c r="D30" s="72">
        <v>3.2</v>
      </c>
      <c r="E30" s="72">
        <v>2.7</v>
      </c>
      <c r="F30" s="72">
        <v>4</v>
      </c>
      <c r="G30" s="15">
        <f t="shared" si="2"/>
        <v>148.14814814814815</v>
      </c>
      <c r="H30" s="16">
        <f t="shared" si="0"/>
        <v>125</v>
      </c>
      <c r="I30" s="50" t="e">
        <f t="shared" si="1"/>
        <v>#DIV/0!</v>
      </c>
    </row>
    <row r="31" spans="1:9" x14ac:dyDescent="0.25">
      <c r="A31" s="201"/>
      <c r="B31" s="52" t="s">
        <v>30</v>
      </c>
      <c r="C31" s="13"/>
      <c r="D31" s="14"/>
      <c r="E31" s="14"/>
      <c r="F31" s="13"/>
      <c r="G31" s="15" t="e">
        <f t="shared" si="2"/>
        <v>#DIV/0!</v>
      </c>
      <c r="H31" s="16" t="e">
        <f t="shared" si="0"/>
        <v>#DIV/0!</v>
      </c>
      <c r="I31" s="50" t="e">
        <f t="shared" si="1"/>
        <v>#DIV/0!</v>
      </c>
    </row>
    <row r="32" spans="1:9" x14ac:dyDescent="0.25">
      <c r="A32" s="201"/>
      <c r="B32" s="12" t="s">
        <v>31</v>
      </c>
      <c r="C32" s="13"/>
      <c r="D32" s="14"/>
      <c r="E32" s="14"/>
      <c r="F32" s="13"/>
      <c r="G32" s="15" t="e">
        <f>F32/E32*100</f>
        <v>#DIV/0!</v>
      </c>
      <c r="H32" s="16" t="e">
        <f>F32/D32*100</f>
        <v>#DIV/0!</v>
      </c>
      <c r="I32" s="50" t="e">
        <f>F32/C32*100</f>
        <v>#DIV/0!</v>
      </c>
    </row>
    <row r="33" spans="1:9" x14ac:dyDescent="0.25">
      <c r="A33" s="201"/>
      <c r="B33" s="12" t="s">
        <v>32</v>
      </c>
      <c r="C33" s="13"/>
      <c r="D33" s="14"/>
      <c r="E33" s="14"/>
      <c r="F33" s="13"/>
      <c r="G33" s="15" t="e">
        <f t="shared" si="2"/>
        <v>#DIV/0!</v>
      </c>
      <c r="H33" s="16" t="e">
        <f t="shared" si="0"/>
        <v>#DIV/0!</v>
      </c>
      <c r="I33" s="50" t="e">
        <f t="shared" si="1"/>
        <v>#DIV/0!</v>
      </c>
    </row>
    <row r="34" spans="1:9" x14ac:dyDescent="0.25">
      <c r="A34" s="201"/>
      <c r="B34" s="12" t="s">
        <v>33</v>
      </c>
      <c r="C34" s="13"/>
      <c r="D34" s="14"/>
      <c r="E34" s="14"/>
      <c r="F34" s="51"/>
      <c r="G34" s="15" t="e">
        <f t="shared" si="2"/>
        <v>#DIV/0!</v>
      </c>
      <c r="H34" s="16" t="e">
        <f t="shared" si="0"/>
        <v>#DIV/0!</v>
      </c>
      <c r="I34" s="50" t="e">
        <f t="shared" si="1"/>
        <v>#DIV/0!</v>
      </c>
    </row>
    <row r="35" spans="1:9" x14ac:dyDescent="0.25">
      <c r="A35" s="201"/>
      <c r="B35" s="53" t="s">
        <v>34</v>
      </c>
      <c r="C35" s="54">
        <f>SUM(C36:C47)</f>
        <v>0</v>
      </c>
      <c r="D35" s="54">
        <f>SUM(D36:D47)</f>
        <v>9600</v>
      </c>
      <c r="E35" s="54">
        <f>SUM(E36:E47)</f>
        <v>7466</v>
      </c>
      <c r="F35" s="54">
        <f>SUM(F36:F47)</f>
        <v>12000</v>
      </c>
      <c r="G35" s="15">
        <f t="shared" si="2"/>
        <v>160.72863648540047</v>
      </c>
      <c r="H35" s="16">
        <f t="shared" si="0"/>
        <v>125</v>
      </c>
      <c r="I35" s="50" t="e">
        <f t="shared" si="1"/>
        <v>#DIV/0!</v>
      </c>
    </row>
    <row r="36" spans="1:9" x14ac:dyDescent="0.25">
      <c r="A36" s="201"/>
      <c r="B36" s="12" t="s">
        <v>35</v>
      </c>
      <c r="C36" s="13"/>
      <c r="D36" s="13"/>
      <c r="E36" s="13"/>
      <c r="F36" s="56"/>
      <c r="G36" s="15" t="e">
        <f t="shared" si="2"/>
        <v>#DIV/0!</v>
      </c>
      <c r="H36" s="16" t="e">
        <f t="shared" si="0"/>
        <v>#DIV/0!</v>
      </c>
      <c r="I36" s="50" t="e">
        <f t="shared" si="1"/>
        <v>#DIV/0!</v>
      </c>
    </row>
    <row r="37" spans="1:9" x14ac:dyDescent="0.25">
      <c r="A37" s="201"/>
      <c r="B37" s="12" t="s">
        <v>36</v>
      </c>
      <c r="C37" s="13"/>
      <c r="D37" s="13"/>
      <c r="E37" s="13"/>
      <c r="F37" s="49"/>
      <c r="G37" s="15" t="e">
        <f t="shared" si="2"/>
        <v>#DIV/0!</v>
      </c>
      <c r="H37" s="16" t="e">
        <f t="shared" si="0"/>
        <v>#DIV/0!</v>
      </c>
      <c r="I37" s="50" t="e">
        <f t="shared" si="1"/>
        <v>#DIV/0!</v>
      </c>
    </row>
    <row r="38" spans="1:9" x14ac:dyDescent="0.25">
      <c r="A38" s="201"/>
      <c r="B38" s="12" t="s">
        <v>37</v>
      </c>
      <c r="C38" s="13"/>
      <c r="D38" s="13"/>
      <c r="E38" s="13"/>
      <c r="F38" s="13"/>
      <c r="G38" s="15" t="e">
        <f t="shared" si="2"/>
        <v>#DIV/0!</v>
      </c>
      <c r="H38" s="16" t="e">
        <f t="shared" si="0"/>
        <v>#DIV/0!</v>
      </c>
      <c r="I38" s="50" t="e">
        <f t="shared" si="1"/>
        <v>#DIV/0!</v>
      </c>
    </row>
    <row r="39" spans="1:9" x14ac:dyDescent="0.25">
      <c r="A39" s="201"/>
      <c r="B39" s="12" t="s">
        <v>38</v>
      </c>
      <c r="C39" s="13"/>
      <c r="D39" s="13"/>
      <c r="E39" s="13"/>
      <c r="F39" s="13"/>
      <c r="G39" s="15" t="e">
        <f t="shared" si="2"/>
        <v>#DIV/0!</v>
      </c>
      <c r="H39" s="16" t="e">
        <f t="shared" si="0"/>
        <v>#DIV/0!</v>
      </c>
      <c r="I39" s="50" t="e">
        <f t="shared" si="1"/>
        <v>#DIV/0!</v>
      </c>
    </row>
    <row r="40" spans="1:9" x14ac:dyDescent="0.25">
      <c r="A40" s="201"/>
      <c r="B40" s="12" t="s">
        <v>39</v>
      </c>
      <c r="C40" s="13"/>
      <c r="D40" s="13"/>
      <c r="E40" s="13"/>
      <c r="F40" s="49"/>
      <c r="G40" s="15" t="e">
        <f t="shared" si="2"/>
        <v>#DIV/0!</v>
      </c>
      <c r="H40" s="16" t="e">
        <f t="shared" si="0"/>
        <v>#DIV/0!</v>
      </c>
      <c r="I40" s="50" t="e">
        <f t="shared" si="1"/>
        <v>#DIV/0!</v>
      </c>
    </row>
    <row r="41" spans="1:9" x14ac:dyDescent="0.25">
      <c r="A41" s="201"/>
      <c r="B41" s="12" t="s">
        <v>38</v>
      </c>
      <c r="C41" s="13"/>
      <c r="D41" s="13"/>
      <c r="E41" s="13"/>
      <c r="F41" s="13"/>
      <c r="G41" s="15" t="e">
        <f t="shared" ref="G41" si="5">F41/E41*100</f>
        <v>#DIV/0!</v>
      </c>
      <c r="H41" s="16" t="e">
        <f t="shared" ref="H41" si="6">F41/D41*100</f>
        <v>#DIV/0!</v>
      </c>
      <c r="I41" s="50" t="e">
        <f t="shared" ref="I41" si="7">F41/C41*100</f>
        <v>#DIV/0!</v>
      </c>
    </row>
    <row r="42" spans="1:9" x14ac:dyDescent="0.25">
      <c r="A42" s="201"/>
      <c r="B42" s="12" t="s">
        <v>40</v>
      </c>
      <c r="C42" s="13"/>
      <c r="D42" s="13">
        <v>9600</v>
      </c>
      <c r="E42" s="13">
        <v>7466</v>
      </c>
      <c r="F42" s="13">
        <v>12000</v>
      </c>
      <c r="G42" s="15">
        <f t="shared" si="2"/>
        <v>160.72863648540047</v>
      </c>
      <c r="H42" s="16">
        <f t="shared" si="0"/>
        <v>125</v>
      </c>
      <c r="I42" s="50" t="e">
        <f t="shared" si="1"/>
        <v>#DIV/0!</v>
      </c>
    </row>
    <row r="43" spans="1:9" x14ac:dyDescent="0.25">
      <c r="A43" s="201"/>
      <c r="B43" s="12" t="s">
        <v>41</v>
      </c>
      <c r="C43" s="13"/>
      <c r="D43" s="13"/>
      <c r="E43" s="13"/>
      <c r="F43" s="49"/>
      <c r="G43" s="15" t="e">
        <f>F43/E43*100</f>
        <v>#DIV/0!</v>
      </c>
      <c r="H43" s="16" t="e">
        <f>F43/D43*100</f>
        <v>#DIV/0!</v>
      </c>
      <c r="I43" s="50" t="e">
        <f>F43/C43*100</f>
        <v>#DIV/0!</v>
      </c>
    </row>
    <row r="44" spans="1:9" x14ac:dyDescent="0.25">
      <c r="A44" s="201"/>
      <c r="B44" s="12" t="s">
        <v>42</v>
      </c>
      <c r="C44" s="13"/>
      <c r="D44" s="13"/>
      <c r="E44" s="13"/>
      <c r="F44" s="13"/>
      <c r="G44" s="15" t="e">
        <f>F44/E44*100</f>
        <v>#DIV/0!</v>
      </c>
      <c r="H44" s="16" t="e">
        <f>F44/D44*100</f>
        <v>#DIV/0!</v>
      </c>
      <c r="I44" s="50" t="e">
        <f>F44/C44*100</f>
        <v>#DIV/0!</v>
      </c>
    </row>
    <row r="45" spans="1:9" x14ac:dyDescent="0.25">
      <c r="A45" s="201"/>
      <c r="B45" s="12" t="s">
        <v>43</v>
      </c>
      <c r="C45" s="13"/>
      <c r="D45" s="13"/>
      <c r="E45" s="13"/>
      <c r="F45" s="49"/>
      <c r="G45" s="15" t="e">
        <f>F45/E45*100</f>
        <v>#DIV/0!</v>
      </c>
      <c r="H45" s="16" t="e">
        <f>F45/D45*100</f>
        <v>#DIV/0!</v>
      </c>
      <c r="I45" s="50" t="e">
        <f>F45/C45*100</f>
        <v>#DIV/0!</v>
      </c>
    </row>
    <row r="46" spans="1:9" x14ac:dyDescent="0.25">
      <c r="A46" s="201"/>
      <c r="B46" s="12" t="s">
        <v>44</v>
      </c>
      <c r="C46" s="13"/>
      <c r="D46" s="13"/>
      <c r="E46" s="13"/>
      <c r="F46" s="13"/>
      <c r="G46" s="15" t="e">
        <f t="shared" si="2"/>
        <v>#DIV/0!</v>
      </c>
      <c r="H46" s="16" t="e">
        <f t="shared" si="0"/>
        <v>#DIV/0!</v>
      </c>
      <c r="I46" s="50" t="e">
        <f t="shared" si="1"/>
        <v>#DIV/0!</v>
      </c>
    </row>
    <row r="47" spans="1:9" x14ac:dyDescent="0.25">
      <c r="A47" s="201"/>
      <c r="B47" s="12" t="s">
        <v>45</v>
      </c>
      <c r="C47" s="13"/>
      <c r="D47" s="13"/>
      <c r="E47" s="13"/>
      <c r="F47" s="49"/>
      <c r="G47" s="15" t="e">
        <f t="shared" si="2"/>
        <v>#DIV/0!</v>
      </c>
      <c r="H47" s="16" t="e">
        <f t="shared" si="0"/>
        <v>#DIV/0!</v>
      </c>
      <c r="I47" s="50" t="e">
        <f t="shared" si="1"/>
        <v>#DIV/0!</v>
      </c>
    </row>
    <row r="48" spans="1:9" ht="26.25" x14ac:dyDescent="0.25">
      <c r="A48" s="201"/>
      <c r="B48" s="29" t="s">
        <v>46</v>
      </c>
      <c r="C48" s="54">
        <f>SUM(C49:C51)</f>
        <v>16571.099999999999</v>
      </c>
      <c r="D48" s="54">
        <f>SUM(D49:D51)</f>
        <v>41914.25</v>
      </c>
      <c r="E48" s="54">
        <f>SUM(E49:E51)</f>
        <v>38600</v>
      </c>
      <c r="F48" s="54">
        <f>SUM(F49:F51)</f>
        <v>41969.25</v>
      </c>
      <c r="G48" s="15">
        <f t="shared" si="2"/>
        <v>108.72862694300518</v>
      </c>
      <c r="H48" s="16">
        <f t="shared" si="0"/>
        <v>100.13122028904252</v>
      </c>
      <c r="I48" s="50">
        <f t="shared" si="1"/>
        <v>253.26773720513427</v>
      </c>
    </row>
    <row r="49" spans="1:9" x14ac:dyDescent="0.25">
      <c r="A49" s="201"/>
      <c r="B49" s="12" t="s">
        <v>122</v>
      </c>
      <c r="C49" s="13">
        <v>200</v>
      </c>
      <c r="D49" s="13">
        <v>0</v>
      </c>
      <c r="E49" s="13">
        <v>0</v>
      </c>
      <c r="F49" s="119">
        <v>0</v>
      </c>
      <c r="G49" s="15" t="e">
        <f t="shared" si="2"/>
        <v>#DIV/0!</v>
      </c>
      <c r="H49" s="16" t="e">
        <f t="shared" si="0"/>
        <v>#DIV/0!</v>
      </c>
      <c r="I49" s="50">
        <f t="shared" si="1"/>
        <v>0</v>
      </c>
    </row>
    <row r="50" spans="1:9" x14ac:dyDescent="0.25">
      <c r="A50" s="201"/>
      <c r="B50" s="12" t="s">
        <v>47</v>
      </c>
      <c r="C50" s="13">
        <v>1884.1</v>
      </c>
      <c r="D50" s="13">
        <v>0</v>
      </c>
      <c r="E50" s="13">
        <v>0</v>
      </c>
      <c r="F50" s="119">
        <v>0</v>
      </c>
      <c r="G50" s="15" t="e">
        <f t="shared" si="2"/>
        <v>#DIV/0!</v>
      </c>
      <c r="H50" s="16" t="e">
        <f t="shared" si="0"/>
        <v>#DIV/0!</v>
      </c>
      <c r="I50" s="50">
        <f t="shared" si="1"/>
        <v>0</v>
      </c>
    </row>
    <row r="51" spans="1:9" x14ac:dyDescent="0.25">
      <c r="A51" s="201"/>
      <c r="B51" s="12" t="s">
        <v>48</v>
      </c>
      <c r="C51" s="13">
        <v>14487</v>
      </c>
      <c r="D51" s="13">
        <v>41914.25</v>
      </c>
      <c r="E51" s="13">
        <v>38600</v>
      </c>
      <c r="F51" s="119">
        <v>41969.25</v>
      </c>
      <c r="G51" s="15">
        <f t="shared" si="2"/>
        <v>108.72862694300518</v>
      </c>
      <c r="H51" s="16">
        <f t="shared" si="0"/>
        <v>100.13122028904252</v>
      </c>
      <c r="I51" s="50">
        <f t="shared" si="1"/>
        <v>289.70283702629945</v>
      </c>
    </row>
    <row r="52" spans="1:9" x14ac:dyDescent="0.25">
      <c r="A52" s="201"/>
      <c r="B52" s="57" t="s">
        <v>49</v>
      </c>
      <c r="C52" s="54">
        <f>C48+C35</f>
        <v>16571.099999999999</v>
      </c>
      <c r="D52" s="54">
        <f>D48+D35</f>
        <v>51514.25</v>
      </c>
      <c r="E52" s="54">
        <f>E48+E35</f>
        <v>46066</v>
      </c>
      <c r="F52" s="58">
        <f>F48+F35</f>
        <v>53969.25</v>
      </c>
      <c r="G52" s="15">
        <f t="shared" si="2"/>
        <v>117.15636261016802</v>
      </c>
      <c r="H52" s="16">
        <f t="shared" si="0"/>
        <v>104.76567163454773</v>
      </c>
      <c r="I52" s="50">
        <f t="shared" si="1"/>
        <v>325.68296612777669</v>
      </c>
    </row>
    <row r="53" spans="1:9" x14ac:dyDescent="0.25">
      <c r="A53" s="201"/>
      <c r="B53" s="53" t="s">
        <v>20</v>
      </c>
      <c r="C53" s="59">
        <f>C52/C7/12*1000</f>
        <v>1741.3934426229505</v>
      </c>
      <c r="D53" s="59">
        <f t="shared" ref="D53:F53" si="8">D52/D7/12*1000</f>
        <v>7350.7776826484014</v>
      </c>
      <c r="E53" s="59">
        <f t="shared" si="8"/>
        <v>6573.344748858447</v>
      </c>
      <c r="F53" s="59">
        <f t="shared" si="8"/>
        <v>7701.0916095890416</v>
      </c>
      <c r="G53" s="15">
        <f t="shared" si="2"/>
        <v>117.15636261016805</v>
      </c>
      <c r="H53" s="16">
        <f t="shared" si="0"/>
        <v>104.76567163454773</v>
      </c>
      <c r="I53" s="50">
        <f t="shared" si="1"/>
        <v>442.23731530706675</v>
      </c>
    </row>
    <row r="54" spans="1:9" x14ac:dyDescent="0.25">
      <c r="A54" s="201"/>
      <c r="B54" s="18" t="s">
        <v>50</v>
      </c>
      <c r="C54" s="60"/>
      <c r="D54" s="60">
        <v>10704</v>
      </c>
      <c r="E54" s="60">
        <v>12640</v>
      </c>
      <c r="F54" s="61">
        <v>12588</v>
      </c>
      <c r="G54" s="15">
        <f>F54/E54*100</f>
        <v>99.588607594936704</v>
      </c>
      <c r="H54" s="16">
        <f>F54/D54*100</f>
        <v>117.60089686098654</v>
      </c>
      <c r="I54" s="50" t="e">
        <f>F54/C54*100</f>
        <v>#DIV/0!</v>
      </c>
    </row>
    <row r="55" spans="1:9" ht="15.75" thickBot="1" x14ac:dyDescent="0.3">
      <c r="A55" s="202"/>
      <c r="B55" s="62" t="s">
        <v>51</v>
      </c>
      <c r="C55" s="63"/>
      <c r="D55" s="63">
        <v>18623.099999999999</v>
      </c>
      <c r="E55" s="63">
        <v>15460</v>
      </c>
      <c r="F55" s="64">
        <v>16444.099999999999</v>
      </c>
      <c r="G55" s="23">
        <f>F55/E55*100</f>
        <v>106.36545924967658</v>
      </c>
      <c r="H55" s="24">
        <f>F55/D55*100</f>
        <v>88.299477530593734</v>
      </c>
      <c r="I55" s="41" t="e">
        <f>F55/C55*100</f>
        <v>#DIV/0!</v>
      </c>
    </row>
    <row r="56" spans="1:9" ht="26.25" x14ac:dyDescent="0.25">
      <c r="A56" s="185">
        <v>7</v>
      </c>
      <c r="B56" s="65" t="s">
        <v>52</v>
      </c>
      <c r="C56" s="66">
        <f>C52/C57</f>
        <v>39.454999999999998</v>
      </c>
      <c r="D56" s="66">
        <f>D52/D57</f>
        <v>214.64270833333333</v>
      </c>
      <c r="E56" s="66">
        <f>E52/E57</f>
        <v>105.89885057471264</v>
      </c>
      <c r="F56" s="67">
        <f>F52/F57</f>
        <v>224.87187499999999</v>
      </c>
      <c r="G56" s="9">
        <f t="shared" si="2"/>
        <v>212.34590723092955</v>
      </c>
      <c r="H56" s="10">
        <f t="shared" si="0"/>
        <v>104.76567163454772</v>
      </c>
      <c r="I56" s="43">
        <f t="shared" si="1"/>
        <v>569.94519072360913</v>
      </c>
    </row>
    <row r="57" spans="1:9" ht="27" thickBot="1" x14ac:dyDescent="0.3">
      <c r="A57" s="187"/>
      <c r="B57" s="68" t="s">
        <v>53</v>
      </c>
      <c r="C57" s="21">
        <v>420</v>
      </c>
      <c r="D57" s="128">
        <v>240</v>
      </c>
      <c r="E57" s="21">
        <v>435</v>
      </c>
      <c r="F57" s="21">
        <v>240</v>
      </c>
      <c r="G57" s="23">
        <f t="shared" si="2"/>
        <v>55.172413793103445</v>
      </c>
      <c r="H57" s="24">
        <f t="shared" si="0"/>
        <v>100</v>
      </c>
      <c r="I57" s="41">
        <f t="shared" si="1"/>
        <v>57.142857142857139</v>
      </c>
    </row>
    <row r="58" spans="1:9" x14ac:dyDescent="0.25">
      <c r="A58" s="185">
        <v>8</v>
      </c>
      <c r="B58" s="69" t="s">
        <v>54</v>
      </c>
      <c r="C58" s="6">
        <v>2500</v>
      </c>
      <c r="D58" s="158">
        <v>24600</v>
      </c>
      <c r="E58" s="6">
        <v>23552</v>
      </c>
      <c r="F58" s="6">
        <v>25900</v>
      </c>
      <c r="G58" s="9">
        <f t="shared" si="2"/>
        <v>109.96942934782609</v>
      </c>
      <c r="H58" s="10">
        <f t="shared" si="0"/>
        <v>105.28455284552845</v>
      </c>
      <c r="I58" s="43">
        <f t="shared" si="1"/>
        <v>1036</v>
      </c>
    </row>
    <row r="59" spans="1:9" ht="15.75" thickBot="1" x14ac:dyDescent="0.3">
      <c r="A59" s="187"/>
      <c r="B59" s="39" t="s">
        <v>20</v>
      </c>
      <c r="C59" s="37">
        <f>C58/C7/12*1000</f>
        <v>262.71542664985287</v>
      </c>
      <c r="D59" s="37">
        <f t="shared" ref="D59:F59" si="9">D58/D7/12*1000</f>
        <v>3510.2739726027394</v>
      </c>
      <c r="E59" s="37">
        <f t="shared" si="9"/>
        <v>3360.7305936073058</v>
      </c>
      <c r="F59" s="37">
        <f t="shared" si="9"/>
        <v>3695.7762557077626</v>
      </c>
      <c r="G59" s="23">
        <f t="shared" si="2"/>
        <v>109.96942934782609</v>
      </c>
      <c r="H59" s="24">
        <f t="shared" si="0"/>
        <v>105.28455284552847</v>
      </c>
      <c r="I59" s="41">
        <f t="shared" si="1"/>
        <v>1406.7602739726028</v>
      </c>
    </row>
    <row r="60" spans="1:9" x14ac:dyDescent="0.25">
      <c r="A60" s="185">
        <v>9</v>
      </c>
      <c r="B60" s="70" t="s">
        <v>55</v>
      </c>
      <c r="C60" s="47">
        <f>C62+C70+C71+C72+C73+C76+C77+C78+C79+C80+C81+C82</f>
        <v>554</v>
      </c>
      <c r="D60" s="47">
        <f>D62+D70+D71+D72+D73+D76+D77+D78+D79+D80+D81+D82</f>
        <v>3063.71</v>
      </c>
      <c r="E60" s="47">
        <f>E62+E70+E71+E72+E73+E76+E77+E78+E79+E80+E81+E82</f>
        <v>2404.8000000000002</v>
      </c>
      <c r="F60" s="71">
        <f>F62+F70+F71+F72+F73+F76+F77+F78+F79+F80+F81+F82</f>
        <v>3168.5</v>
      </c>
      <c r="G60" s="9">
        <f t="shared" si="2"/>
        <v>131.75731869594145</v>
      </c>
      <c r="H60" s="10">
        <f t="shared" si="0"/>
        <v>103.42036289335479</v>
      </c>
      <c r="I60" s="43">
        <f t="shared" si="1"/>
        <v>571.93140794223825</v>
      </c>
    </row>
    <row r="61" spans="1:9" x14ac:dyDescent="0.25">
      <c r="A61" s="186"/>
      <c r="B61" s="53" t="s">
        <v>20</v>
      </c>
      <c r="C61" s="59">
        <f>C60/C7*1000/12</f>
        <v>58.217738545607403</v>
      </c>
      <c r="D61" s="59">
        <f t="shared" ref="D61:F61" si="10">D60/D7*1000/12</f>
        <v>437.17323059360729</v>
      </c>
      <c r="E61" s="59">
        <f t="shared" si="10"/>
        <v>343.15068493150693</v>
      </c>
      <c r="F61" s="59">
        <f t="shared" si="10"/>
        <v>452.12614155251146</v>
      </c>
      <c r="G61" s="15">
        <f t="shared" si="2"/>
        <v>131.75731869594142</v>
      </c>
      <c r="H61" s="16">
        <f t="shared" si="0"/>
        <v>103.42036289335481</v>
      </c>
      <c r="I61" s="50">
        <f t="shared" si="1"/>
        <v>776.61233989416939</v>
      </c>
    </row>
    <row r="62" spans="1:9" x14ac:dyDescent="0.25">
      <c r="A62" s="186"/>
      <c r="B62" s="53" t="s">
        <v>56</v>
      </c>
      <c r="C62" s="54">
        <f>SUM(C63:C69)</f>
        <v>0</v>
      </c>
      <c r="D62" s="54">
        <f>SUM(D63:D69)</f>
        <v>0</v>
      </c>
      <c r="E62" s="54">
        <f>SUM(E63:E69)</f>
        <v>0</v>
      </c>
      <c r="F62" s="54">
        <f>SUM(F63:F69)</f>
        <v>0</v>
      </c>
      <c r="G62" s="15" t="e">
        <f t="shared" si="2"/>
        <v>#DIV/0!</v>
      </c>
      <c r="H62" s="16" t="e">
        <f t="shared" si="0"/>
        <v>#DIV/0!</v>
      </c>
      <c r="I62" s="50" t="e">
        <f t="shared" si="1"/>
        <v>#DIV/0!</v>
      </c>
    </row>
    <row r="63" spans="1:9" x14ac:dyDescent="0.25">
      <c r="A63" s="186"/>
      <c r="B63" s="12" t="s">
        <v>57</v>
      </c>
      <c r="C63" s="13"/>
      <c r="D63" s="13"/>
      <c r="E63" s="13"/>
      <c r="F63" s="13"/>
      <c r="G63" s="15" t="e">
        <f t="shared" si="2"/>
        <v>#DIV/0!</v>
      </c>
      <c r="H63" s="16" t="e">
        <f t="shared" si="0"/>
        <v>#DIV/0!</v>
      </c>
      <c r="I63" s="50" t="e">
        <f t="shared" si="1"/>
        <v>#DIV/0!</v>
      </c>
    </row>
    <row r="64" spans="1:9" x14ac:dyDescent="0.25">
      <c r="A64" s="186"/>
      <c r="B64" s="12" t="s">
        <v>58</v>
      </c>
      <c r="C64" s="13"/>
      <c r="D64" s="13"/>
      <c r="E64" s="13"/>
      <c r="F64" s="13"/>
      <c r="G64" s="15" t="e">
        <f t="shared" si="2"/>
        <v>#DIV/0!</v>
      </c>
      <c r="H64" s="16" t="e">
        <f t="shared" si="0"/>
        <v>#DIV/0!</v>
      </c>
      <c r="I64" s="50" t="e">
        <f t="shared" si="1"/>
        <v>#DIV/0!</v>
      </c>
    </row>
    <row r="65" spans="1:9" x14ac:dyDescent="0.25">
      <c r="A65" s="186"/>
      <c r="B65" s="12" t="s">
        <v>59</v>
      </c>
      <c r="C65" s="13"/>
      <c r="D65" s="13"/>
      <c r="E65" s="13"/>
      <c r="F65" s="13"/>
      <c r="G65" s="15" t="e">
        <f t="shared" si="2"/>
        <v>#DIV/0!</v>
      </c>
      <c r="H65" s="16" t="e">
        <f t="shared" si="0"/>
        <v>#DIV/0!</v>
      </c>
      <c r="I65" s="50" t="e">
        <f t="shared" si="1"/>
        <v>#DIV/0!</v>
      </c>
    </row>
    <row r="66" spans="1:9" x14ac:dyDescent="0.25">
      <c r="A66" s="186"/>
      <c r="B66" s="12" t="s">
        <v>60</v>
      </c>
      <c r="C66" s="13"/>
      <c r="D66" s="13"/>
      <c r="E66" s="13"/>
      <c r="F66" s="13"/>
      <c r="G66" s="15" t="e">
        <f t="shared" si="2"/>
        <v>#DIV/0!</v>
      </c>
      <c r="H66" s="16" t="e">
        <f t="shared" si="0"/>
        <v>#DIV/0!</v>
      </c>
      <c r="I66" s="50" t="e">
        <f t="shared" si="1"/>
        <v>#DIV/0!</v>
      </c>
    </row>
    <row r="67" spans="1:9" x14ac:dyDescent="0.25">
      <c r="A67" s="186"/>
      <c r="B67" s="12" t="s">
        <v>61</v>
      </c>
      <c r="C67" s="13"/>
      <c r="D67" s="13"/>
      <c r="E67" s="13"/>
      <c r="F67" s="13"/>
      <c r="G67" s="15" t="e">
        <f t="shared" si="2"/>
        <v>#DIV/0!</v>
      </c>
      <c r="H67" s="16" t="e">
        <f t="shared" si="0"/>
        <v>#DIV/0!</v>
      </c>
      <c r="I67" s="50" t="e">
        <f t="shared" si="1"/>
        <v>#DIV/0!</v>
      </c>
    </row>
    <row r="68" spans="1:9" x14ac:dyDescent="0.25">
      <c r="A68" s="186"/>
      <c r="B68" s="12" t="s">
        <v>62</v>
      </c>
      <c r="C68" s="13"/>
      <c r="D68" s="13"/>
      <c r="E68" s="13"/>
      <c r="F68" s="13"/>
      <c r="G68" s="15" t="e">
        <f t="shared" si="2"/>
        <v>#DIV/0!</v>
      </c>
      <c r="H68" s="16" t="e">
        <f t="shared" si="0"/>
        <v>#DIV/0!</v>
      </c>
      <c r="I68" s="50" t="e">
        <f t="shared" si="1"/>
        <v>#DIV/0!</v>
      </c>
    </row>
    <row r="69" spans="1:9" x14ac:dyDescent="0.25">
      <c r="A69" s="186"/>
      <c r="B69" s="12" t="s">
        <v>63</v>
      </c>
      <c r="C69" s="13"/>
      <c r="D69" s="13"/>
      <c r="E69" s="13"/>
      <c r="F69" s="13"/>
      <c r="G69" s="15" t="e">
        <f t="shared" si="2"/>
        <v>#DIV/0!</v>
      </c>
      <c r="H69" s="16" t="e">
        <f t="shared" si="0"/>
        <v>#DIV/0!</v>
      </c>
      <c r="I69" s="50" t="e">
        <f t="shared" si="1"/>
        <v>#DIV/0!</v>
      </c>
    </row>
    <row r="70" spans="1:9" x14ac:dyDescent="0.25">
      <c r="A70" s="186"/>
      <c r="B70" s="12" t="s">
        <v>64</v>
      </c>
      <c r="C70" s="13"/>
      <c r="D70" s="13"/>
      <c r="E70" s="13"/>
      <c r="F70" s="13"/>
      <c r="G70" s="15" t="e">
        <f t="shared" si="2"/>
        <v>#DIV/0!</v>
      </c>
      <c r="H70" s="16" t="e">
        <f t="shared" si="0"/>
        <v>#DIV/0!</v>
      </c>
      <c r="I70" s="50" t="e">
        <f t="shared" si="1"/>
        <v>#DIV/0!</v>
      </c>
    </row>
    <row r="71" spans="1:9" x14ac:dyDescent="0.25">
      <c r="A71" s="186"/>
      <c r="B71" s="12" t="s">
        <v>65</v>
      </c>
      <c r="C71" s="13">
        <v>195</v>
      </c>
      <c r="D71" s="72">
        <v>780</v>
      </c>
      <c r="E71" s="72">
        <v>771.8</v>
      </c>
      <c r="F71" s="72">
        <v>780</v>
      </c>
      <c r="G71" s="15">
        <f t="shared" si="2"/>
        <v>101.06245141228298</v>
      </c>
      <c r="H71" s="16">
        <f t="shared" si="0"/>
        <v>100</v>
      </c>
      <c r="I71" s="50">
        <f t="shared" si="1"/>
        <v>400</v>
      </c>
    </row>
    <row r="72" spans="1:9" x14ac:dyDescent="0.25">
      <c r="A72" s="186"/>
      <c r="B72" s="12" t="s">
        <v>66</v>
      </c>
      <c r="C72" s="13">
        <v>200</v>
      </c>
      <c r="D72" s="72">
        <v>766.5</v>
      </c>
      <c r="E72" s="72">
        <v>651</v>
      </c>
      <c r="F72" s="72">
        <v>850</v>
      </c>
      <c r="G72" s="15">
        <f t="shared" si="2"/>
        <v>130.56835637480799</v>
      </c>
      <c r="H72" s="16">
        <f t="shared" si="0"/>
        <v>110.89367253750815</v>
      </c>
      <c r="I72" s="50">
        <f t="shared" si="1"/>
        <v>425</v>
      </c>
    </row>
    <row r="73" spans="1:9" x14ac:dyDescent="0.25">
      <c r="A73" s="186"/>
      <c r="B73" s="53" t="s">
        <v>67</v>
      </c>
      <c r="C73" s="54">
        <f>C74+C75</f>
        <v>150</v>
      </c>
      <c r="D73" s="54">
        <f>D74+D75</f>
        <v>1262</v>
      </c>
      <c r="E73" s="54">
        <f>E74+E75</f>
        <v>720.5</v>
      </c>
      <c r="F73" s="58">
        <f>F74+F75</f>
        <v>1262</v>
      </c>
      <c r="G73" s="15">
        <f t="shared" si="2"/>
        <v>175.15614156835531</v>
      </c>
      <c r="H73" s="16">
        <f t="shared" si="0"/>
        <v>100</v>
      </c>
      <c r="I73" s="50">
        <f t="shared" si="1"/>
        <v>841.33333333333337</v>
      </c>
    </row>
    <row r="74" spans="1:9" x14ac:dyDescent="0.25">
      <c r="A74" s="186"/>
      <c r="B74" s="12" t="s">
        <v>68</v>
      </c>
      <c r="C74" s="13">
        <v>75</v>
      </c>
      <c r="D74" s="72">
        <v>852</v>
      </c>
      <c r="E74" s="13">
        <v>500</v>
      </c>
      <c r="F74" s="13">
        <v>752</v>
      </c>
      <c r="G74" s="15">
        <f t="shared" si="2"/>
        <v>150.4</v>
      </c>
      <c r="H74" s="16">
        <f t="shared" si="0"/>
        <v>88.262910798122064</v>
      </c>
      <c r="I74" s="50">
        <f t="shared" si="1"/>
        <v>1002.6666666666667</v>
      </c>
    </row>
    <row r="75" spans="1:9" x14ac:dyDescent="0.25">
      <c r="A75" s="186"/>
      <c r="B75" s="12" t="s">
        <v>69</v>
      </c>
      <c r="C75" s="13">
        <v>75</v>
      </c>
      <c r="D75" s="72">
        <v>410</v>
      </c>
      <c r="E75" s="13">
        <v>220.5</v>
      </c>
      <c r="F75" s="13">
        <v>510</v>
      </c>
      <c r="G75" s="15">
        <f t="shared" si="2"/>
        <v>231.29251700680271</v>
      </c>
      <c r="H75" s="16">
        <f t="shared" si="0"/>
        <v>124.39024390243902</v>
      </c>
      <c r="I75" s="50">
        <f t="shared" si="1"/>
        <v>680</v>
      </c>
    </row>
    <row r="76" spans="1:9" x14ac:dyDescent="0.25">
      <c r="A76" s="186"/>
      <c r="B76" s="12" t="s">
        <v>70</v>
      </c>
      <c r="C76" s="13">
        <v>1</v>
      </c>
      <c r="D76" s="72">
        <v>11.21</v>
      </c>
      <c r="E76" s="13">
        <v>34</v>
      </c>
      <c r="F76" s="13">
        <v>34.5</v>
      </c>
      <c r="G76" s="15">
        <f t="shared" si="2"/>
        <v>101.47058823529412</v>
      </c>
      <c r="H76" s="16">
        <f t="shared" si="0"/>
        <v>307.76092774308654</v>
      </c>
      <c r="I76" s="50">
        <f t="shared" si="1"/>
        <v>3450</v>
      </c>
    </row>
    <row r="77" spans="1:9" x14ac:dyDescent="0.25">
      <c r="A77" s="186"/>
      <c r="B77" s="12" t="s">
        <v>71</v>
      </c>
      <c r="C77" s="13"/>
      <c r="D77" s="72"/>
      <c r="E77" s="13"/>
      <c r="F77" s="13"/>
      <c r="G77" s="15" t="e">
        <f t="shared" si="2"/>
        <v>#DIV/0!</v>
      </c>
      <c r="H77" s="16" t="e">
        <f t="shared" si="0"/>
        <v>#DIV/0!</v>
      </c>
      <c r="I77" s="50" t="e">
        <f t="shared" si="1"/>
        <v>#DIV/0!</v>
      </c>
    </row>
    <row r="78" spans="1:9" x14ac:dyDescent="0.25">
      <c r="A78" s="186"/>
      <c r="B78" s="12" t="s">
        <v>72</v>
      </c>
      <c r="C78" s="13">
        <v>5</v>
      </c>
      <c r="D78" s="13">
        <v>99</v>
      </c>
      <c r="E78" s="13">
        <v>99</v>
      </c>
      <c r="F78" s="13">
        <v>102</v>
      </c>
      <c r="G78" s="15">
        <f t="shared" si="2"/>
        <v>103.03030303030303</v>
      </c>
      <c r="H78" s="16">
        <f t="shared" si="0"/>
        <v>103.03030303030303</v>
      </c>
      <c r="I78" s="50">
        <f t="shared" si="1"/>
        <v>2039.9999999999998</v>
      </c>
    </row>
    <row r="79" spans="1:9" x14ac:dyDescent="0.25">
      <c r="A79" s="186"/>
      <c r="B79" s="12" t="s">
        <v>73</v>
      </c>
      <c r="C79" s="13"/>
      <c r="D79" s="72">
        <v>0</v>
      </c>
      <c r="E79" s="13"/>
      <c r="F79" s="13"/>
      <c r="G79" s="15" t="e">
        <f t="shared" si="2"/>
        <v>#DIV/0!</v>
      </c>
      <c r="H79" s="16" t="e">
        <f t="shared" ref="H79:H123" si="11">F79/D79*100</f>
        <v>#DIV/0!</v>
      </c>
      <c r="I79" s="50" t="e">
        <f t="shared" ref="I79:I123" si="12">F79/C79*100</f>
        <v>#DIV/0!</v>
      </c>
    </row>
    <row r="80" spans="1:9" x14ac:dyDescent="0.25">
      <c r="A80" s="186"/>
      <c r="B80" s="12" t="s">
        <v>74</v>
      </c>
      <c r="C80" s="13"/>
      <c r="D80" s="72">
        <v>85</v>
      </c>
      <c r="E80" s="13">
        <v>55</v>
      </c>
      <c r="F80" s="13">
        <v>85</v>
      </c>
      <c r="G80" s="15">
        <f t="shared" ref="G80:G123" si="13">F80/E80*100</f>
        <v>154.54545454545453</v>
      </c>
      <c r="H80" s="16">
        <f t="shared" si="11"/>
        <v>100</v>
      </c>
      <c r="I80" s="50" t="e">
        <f t="shared" si="12"/>
        <v>#DIV/0!</v>
      </c>
    </row>
    <row r="81" spans="1:13" x14ac:dyDescent="0.25">
      <c r="A81" s="186"/>
      <c r="B81" s="12" t="s">
        <v>75</v>
      </c>
      <c r="C81" s="13"/>
      <c r="D81" s="13"/>
      <c r="E81" s="13"/>
      <c r="F81" s="13"/>
      <c r="G81" s="15" t="e">
        <f t="shared" si="13"/>
        <v>#DIV/0!</v>
      </c>
      <c r="H81" s="16" t="e">
        <f t="shared" si="11"/>
        <v>#DIV/0!</v>
      </c>
      <c r="I81" s="50" t="e">
        <f t="shared" si="12"/>
        <v>#DIV/0!</v>
      </c>
    </row>
    <row r="82" spans="1:13" ht="15.75" thickBot="1" x14ac:dyDescent="0.3">
      <c r="A82" s="187"/>
      <c r="B82" s="20" t="s">
        <v>76</v>
      </c>
      <c r="C82" s="21">
        <v>3</v>
      </c>
      <c r="D82" s="159">
        <v>60</v>
      </c>
      <c r="E82" s="21">
        <v>73.5</v>
      </c>
      <c r="F82" s="21">
        <v>55</v>
      </c>
      <c r="G82" s="23">
        <f t="shared" si="13"/>
        <v>74.829931972789126</v>
      </c>
      <c r="H82" s="24">
        <f t="shared" si="11"/>
        <v>91.666666666666657</v>
      </c>
      <c r="I82" s="41">
        <f t="shared" si="12"/>
        <v>1833.3333333333333</v>
      </c>
    </row>
    <row r="83" spans="1:13" ht="26.25" x14ac:dyDescent="0.25">
      <c r="A83" s="197">
        <v>10</v>
      </c>
      <c r="B83" s="46" t="s">
        <v>77</v>
      </c>
      <c r="C83" s="47">
        <f>C84+C85</f>
        <v>1093</v>
      </c>
      <c r="D83" s="47">
        <f>D84+D85</f>
        <v>3329</v>
      </c>
      <c r="E83" s="125">
        <f>E84+E85</f>
        <v>3330</v>
      </c>
      <c r="F83" s="123">
        <f>F84+F85</f>
        <v>4633</v>
      </c>
      <c r="G83" s="9">
        <f t="shared" si="13"/>
        <v>139.12912912912913</v>
      </c>
      <c r="H83" s="10">
        <f t="shared" si="11"/>
        <v>139.17092219885851</v>
      </c>
      <c r="I83" s="43">
        <f t="shared" si="12"/>
        <v>423.87923147301007</v>
      </c>
      <c r="J83" s="74"/>
    </row>
    <row r="84" spans="1:13" x14ac:dyDescent="0.25">
      <c r="A84" s="198"/>
      <c r="B84" s="12" t="s">
        <v>78</v>
      </c>
      <c r="C84" s="13"/>
      <c r="D84" s="104">
        <v>599</v>
      </c>
      <c r="E84" s="104">
        <v>600</v>
      </c>
      <c r="F84" s="122">
        <v>2583</v>
      </c>
      <c r="G84" s="15">
        <f t="shared" si="13"/>
        <v>430.5</v>
      </c>
      <c r="H84" s="16">
        <f t="shared" si="11"/>
        <v>431.21869782971618</v>
      </c>
      <c r="I84" s="50" t="e">
        <f t="shared" si="12"/>
        <v>#DIV/0!</v>
      </c>
      <c r="J84" s="74"/>
    </row>
    <row r="85" spans="1:13" x14ac:dyDescent="0.25">
      <c r="A85" s="198"/>
      <c r="B85" s="75" t="s">
        <v>79</v>
      </c>
      <c r="C85" s="13">
        <v>1093</v>
      </c>
      <c r="D85" s="13">
        <v>2730</v>
      </c>
      <c r="E85" s="104">
        <v>2730</v>
      </c>
      <c r="F85" s="124">
        <v>2050</v>
      </c>
      <c r="G85" s="15">
        <f t="shared" si="13"/>
        <v>75.091575091575095</v>
      </c>
      <c r="H85" s="16">
        <f t="shared" si="11"/>
        <v>75.091575091575095</v>
      </c>
      <c r="I85" s="50">
        <f t="shared" si="12"/>
        <v>187.55718206770356</v>
      </c>
      <c r="J85" s="74"/>
    </row>
    <row r="86" spans="1:13" ht="27" thickBot="1" x14ac:dyDescent="0.3">
      <c r="A86" s="199"/>
      <c r="B86" s="68" t="s">
        <v>80</v>
      </c>
      <c r="C86" s="21">
        <v>0</v>
      </c>
      <c r="D86" s="105">
        <v>0</v>
      </c>
      <c r="E86" s="105">
        <v>0</v>
      </c>
      <c r="F86" s="105">
        <v>0</v>
      </c>
      <c r="G86" s="23" t="e">
        <f t="shared" si="13"/>
        <v>#DIV/0!</v>
      </c>
      <c r="H86" s="24" t="e">
        <f t="shared" si="11"/>
        <v>#DIV/0!</v>
      </c>
      <c r="I86" s="41" t="e">
        <f t="shared" si="12"/>
        <v>#DIV/0!</v>
      </c>
      <c r="J86" s="74"/>
      <c r="M86" s="77"/>
    </row>
    <row r="87" spans="1:13" x14ac:dyDescent="0.25">
      <c r="A87" s="197">
        <v>11</v>
      </c>
      <c r="B87" s="26" t="s">
        <v>81</v>
      </c>
      <c r="C87" s="26">
        <v>17620</v>
      </c>
      <c r="D87" s="26">
        <v>17740</v>
      </c>
      <c r="E87" s="107">
        <f>D87</f>
        <v>17740</v>
      </c>
      <c r="F87" s="107">
        <f>D87</f>
        <v>17740</v>
      </c>
      <c r="G87" s="9">
        <f t="shared" si="13"/>
        <v>100</v>
      </c>
      <c r="H87" s="10">
        <f t="shared" si="11"/>
        <v>100</v>
      </c>
      <c r="I87" s="43">
        <f t="shared" si="12"/>
        <v>100.68104426787741</v>
      </c>
      <c r="J87" s="74" t="s">
        <v>123</v>
      </c>
      <c r="L87">
        <v>17740</v>
      </c>
    </row>
    <row r="88" spans="1:13" ht="26.25" x14ac:dyDescent="0.25">
      <c r="A88" s="198"/>
      <c r="B88" s="29" t="s">
        <v>82</v>
      </c>
      <c r="C88" s="79">
        <f>C87/C7</f>
        <v>22.219419924337956</v>
      </c>
      <c r="D88" s="79">
        <f>D87/D7</f>
        <v>30.376712328767123</v>
      </c>
      <c r="E88" s="79">
        <f>E87/E7</f>
        <v>30.376712328767123</v>
      </c>
      <c r="F88" s="80">
        <f>F87/F7</f>
        <v>30.376712328767123</v>
      </c>
      <c r="G88" s="15">
        <f t="shared" si="13"/>
        <v>100</v>
      </c>
      <c r="H88" s="16">
        <f t="shared" si="11"/>
        <v>100</v>
      </c>
      <c r="I88" s="50">
        <f t="shared" si="12"/>
        <v>136.71244538429247</v>
      </c>
      <c r="J88" s="74"/>
    </row>
    <row r="89" spans="1:13" ht="39.75" thickBot="1" x14ac:dyDescent="0.3">
      <c r="A89" s="199"/>
      <c r="B89" s="44" t="s">
        <v>83</v>
      </c>
      <c r="C89" s="37">
        <f>C86/C87*100</f>
        <v>0</v>
      </c>
      <c r="D89" s="37">
        <f>D86/D87*100</f>
        <v>0</v>
      </c>
      <c r="E89" s="37">
        <f>E86/E87*100</f>
        <v>0</v>
      </c>
      <c r="F89" s="81">
        <f>F86/F87*100</f>
        <v>0</v>
      </c>
      <c r="G89" s="23" t="e">
        <f t="shared" si="13"/>
        <v>#DIV/0!</v>
      </c>
      <c r="H89" s="24" t="e">
        <f t="shared" si="11"/>
        <v>#DIV/0!</v>
      </c>
      <c r="I89" s="41" t="e">
        <f t="shared" si="12"/>
        <v>#DIV/0!</v>
      </c>
      <c r="J89" s="74"/>
    </row>
    <row r="90" spans="1:13" x14ac:dyDescent="0.25">
      <c r="A90" s="197">
        <v>12</v>
      </c>
      <c r="B90" s="42" t="s">
        <v>84</v>
      </c>
      <c r="C90" s="6"/>
      <c r="D90" s="38"/>
      <c r="E90" s="6">
        <v>14</v>
      </c>
      <c r="F90" s="38">
        <v>14</v>
      </c>
      <c r="G90" s="9">
        <f t="shared" si="13"/>
        <v>100</v>
      </c>
      <c r="H90" s="10" t="e">
        <f t="shared" si="11"/>
        <v>#DIV/0!</v>
      </c>
      <c r="I90" s="43" t="e">
        <f t="shared" si="12"/>
        <v>#DIV/0!</v>
      </c>
      <c r="J90" s="74"/>
    </row>
    <row r="91" spans="1:13" ht="27" thickBot="1" x14ac:dyDescent="0.3">
      <c r="A91" s="199"/>
      <c r="B91" s="44" t="s">
        <v>85</v>
      </c>
      <c r="C91" s="40">
        <f>C90*1000/C7</f>
        <v>0</v>
      </c>
      <c r="D91" s="40">
        <f>D90*1000/D7</f>
        <v>0</v>
      </c>
      <c r="E91" s="114">
        <f>E90*1000/E7</f>
        <v>23.972602739726028</v>
      </c>
      <c r="F91" s="114">
        <f>F90*1000/F7</f>
        <v>23.972602739726028</v>
      </c>
      <c r="G91" s="23">
        <f t="shared" si="13"/>
        <v>100</v>
      </c>
      <c r="H91" s="24" t="e">
        <f t="shared" si="11"/>
        <v>#DIV/0!</v>
      </c>
      <c r="I91" s="41" t="e">
        <f t="shared" si="12"/>
        <v>#DIV/0!</v>
      </c>
      <c r="J91" s="74"/>
    </row>
    <row r="92" spans="1:13" ht="26.25" x14ac:dyDescent="0.25">
      <c r="A92" s="197">
        <v>13</v>
      </c>
      <c r="B92" s="42" t="s">
        <v>86</v>
      </c>
      <c r="C92" s="6">
        <v>8</v>
      </c>
      <c r="D92" s="6">
        <v>9</v>
      </c>
      <c r="E92" s="6">
        <v>9</v>
      </c>
      <c r="F92" s="6">
        <v>9</v>
      </c>
      <c r="G92" s="9">
        <f t="shared" si="13"/>
        <v>100</v>
      </c>
      <c r="H92" s="10">
        <f t="shared" si="11"/>
        <v>100</v>
      </c>
      <c r="I92" s="43">
        <f t="shared" si="12"/>
        <v>112.5</v>
      </c>
      <c r="J92" s="74"/>
    </row>
    <row r="93" spans="1:13" ht="26.25" x14ac:dyDescent="0.25">
      <c r="A93" s="198"/>
      <c r="B93" s="52" t="s">
        <v>87</v>
      </c>
      <c r="C93" s="13">
        <v>0</v>
      </c>
      <c r="D93" s="13">
        <v>0</v>
      </c>
      <c r="E93" s="13">
        <v>0</v>
      </c>
      <c r="F93" s="13">
        <v>0</v>
      </c>
      <c r="G93" s="15" t="e">
        <f t="shared" si="13"/>
        <v>#DIV/0!</v>
      </c>
      <c r="H93" s="16" t="e">
        <f t="shared" si="11"/>
        <v>#DIV/0!</v>
      </c>
      <c r="I93" s="50" t="e">
        <f t="shared" si="12"/>
        <v>#DIV/0!</v>
      </c>
      <c r="J93" s="74"/>
    </row>
    <row r="94" spans="1:13" ht="39.75" thickBot="1" x14ac:dyDescent="0.3">
      <c r="A94" s="199"/>
      <c r="B94" s="44" t="s">
        <v>88</v>
      </c>
      <c r="C94" s="40">
        <f>(C92+C93)*10000/C7</f>
        <v>100.88272383354351</v>
      </c>
      <c r="D94" s="40">
        <f>(D92+D93)*10000/D7</f>
        <v>154.10958904109589</v>
      </c>
      <c r="E94" s="40">
        <f>(E92+E93)*10000/E7</f>
        <v>154.10958904109589</v>
      </c>
      <c r="F94" s="40">
        <f>(F92+F93)*10000/F7</f>
        <v>154.10958904109589</v>
      </c>
      <c r="G94" s="23">
        <f t="shared" si="13"/>
        <v>100</v>
      </c>
      <c r="H94" s="24">
        <f t="shared" si="11"/>
        <v>100</v>
      </c>
      <c r="I94" s="41">
        <f t="shared" si="12"/>
        <v>152.76113013698628</v>
      </c>
      <c r="J94" s="74"/>
    </row>
    <row r="95" spans="1:13" ht="50.25" customHeight="1" x14ac:dyDescent="0.25">
      <c r="A95" s="197">
        <v>14</v>
      </c>
      <c r="B95" s="42" t="s">
        <v>89</v>
      </c>
      <c r="C95" s="6"/>
      <c r="D95" s="35">
        <v>220</v>
      </c>
      <c r="E95" s="6">
        <v>220</v>
      </c>
      <c r="F95" s="6">
        <v>220</v>
      </c>
      <c r="G95" s="9">
        <f t="shared" si="13"/>
        <v>100</v>
      </c>
      <c r="H95" s="10">
        <f t="shared" si="11"/>
        <v>100</v>
      </c>
      <c r="I95" s="43" t="e">
        <f t="shared" si="12"/>
        <v>#DIV/0!</v>
      </c>
      <c r="J95" s="74"/>
    </row>
    <row r="96" spans="1:13" ht="39.75" thickBot="1" x14ac:dyDescent="0.3">
      <c r="A96" s="199"/>
      <c r="B96" s="44" t="s">
        <v>90</v>
      </c>
      <c r="C96" s="82">
        <f>C95/C7*100</f>
        <v>0</v>
      </c>
      <c r="D96" s="40">
        <f>D95/D7*100</f>
        <v>37.671232876712331</v>
      </c>
      <c r="E96" s="37">
        <f>E95/E7*100</f>
        <v>37.671232876712331</v>
      </c>
      <c r="F96" s="37">
        <f>F95/F7*100</f>
        <v>37.671232876712331</v>
      </c>
      <c r="G96" s="23">
        <f t="shared" si="13"/>
        <v>100</v>
      </c>
      <c r="H96" s="24">
        <f t="shared" si="11"/>
        <v>100</v>
      </c>
      <c r="I96" s="41" t="e">
        <f t="shared" si="12"/>
        <v>#DIV/0!</v>
      </c>
      <c r="J96" s="74"/>
    </row>
    <row r="97" spans="1:10" x14ac:dyDescent="0.25">
      <c r="A97" s="197">
        <v>15</v>
      </c>
      <c r="B97" s="26" t="s">
        <v>91</v>
      </c>
      <c r="C97" s="6">
        <v>11</v>
      </c>
      <c r="D97" s="6">
        <v>30</v>
      </c>
      <c r="E97" s="38">
        <v>20</v>
      </c>
      <c r="F97" s="38">
        <v>23</v>
      </c>
      <c r="G97" s="9">
        <f t="shared" si="13"/>
        <v>114.99999999999999</v>
      </c>
      <c r="H97" s="10">
        <f t="shared" si="11"/>
        <v>76.666666666666671</v>
      </c>
      <c r="I97" s="43">
        <f t="shared" si="12"/>
        <v>209.09090909090909</v>
      </c>
      <c r="J97" s="74"/>
    </row>
    <row r="98" spans="1:10" x14ac:dyDescent="0.25">
      <c r="A98" s="198"/>
      <c r="B98" s="12" t="s">
        <v>92</v>
      </c>
      <c r="C98" s="13">
        <v>9</v>
      </c>
      <c r="D98" s="13">
        <v>23</v>
      </c>
      <c r="E98" s="84">
        <v>20</v>
      </c>
      <c r="F98" s="84">
        <v>18</v>
      </c>
      <c r="G98" s="15">
        <f t="shared" si="13"/>
        <v>90</v>
      </c>
      <c r="H98" s="16">
        <f t="shared" si="11"/>
        <v>78.260869565217391</v>
      </c>
      <c r="I98" s="50">
        <f t="shared" si="12"/>
        <v>200</v>
      </c>
      <c r="J98" s="74"/>
    </row>
    <row r="99" spans="1:10" x14ac:dyDescent="0.25">
      <c r="A99" s="198"/>
      <c r="B99" s="53" t="s">
        <v>93</v>
      </c>
      <c r="C99" s="30">
        <f>C98/C97</f>
        <v>0.81818181818181823</v>
      </c>
      <c r="D99" s="30">
        <f>D98/D97</f>
        <v>0.76666666666666672</v>
      </c>
      <c r="E99" s="30">
        <f>E98/E97</f>
        <v>1</v>
      </c>
      <c r="F99" s="30">
        <f>F98/F97</f>
        <v>0.78260869565217395</v>
      </c>
      <c r="G99" s="15">
        <f t="shared" si="13"/>
        <v>78.260869565217391</v>
      </c>
      <c r="H99" s="16">
        <f t="shared" si="11"/>
        <v>102.07939508506615</v>
      </c>
      <c r="I99" s="50">
        <f t="shared" si="12"/>
        <v>95.652173913043484</v>
      </c>
      <c r="J99" s="74"/>
    </row>
    <row r="100" spans="1:10" ht="26.25" x14ac:dyDescent="0.25">
      <c r="A100" s="198"/>
      <c r="B100" s="52" t="s">
        <v>94</v>
      </c>
      <c r="C100" s="13">
        <v>0</v>
      </c>
      <c r="D100" s="84">
        <v>0</v>
      </c>
      <c r="E100" s="84">
        <v>0</v>
      </c>
      <c r="F100" s="84">
        <v>1</v>
      </c>
      <c r="G100" s="15" t="e">
        <f t="shared" si="13"/>
        <v>#DIV/0!</v>
      </c>
      <c r="H100" s="16" t="e">
        <f t="shared" si="11"/>
        <v>#DIV/0!</v>
      </c>
      <c r="I100" s="50" t="e">
        <f t="shared" si="12"/>
        <v>#DIV/0!</v>
      </c>
      <c r="J100" s="74"/>
    </row>
    <row r="101" spans="1:10" ht="26.25" x14ac:dyDescent="0.25">
      <c r="A101" s="198"/>
      <c r="B101" s="29" t="s">
        <v>95</v>
      </c>
      <c r="C101" s="30">
        <f>C100/C97</f>
        <v>0</v>
      </c>
      <c r="D101" s="30">
        <f>D100/D97</f>
        <v>0</v>
      </c>
      <c r="E101" s="30">
        <f>E100/E97</f>
        <v>0</v>
      </c>
      <c r="F101" s="30">
        <f>F100/F97</f>
        <v>4.3478260869565216E-2</v>
      </c>
      <c r="G101" s="15" t="e">
        <f t="shared" si="13"/>
        <v>#DIV/0!</v>
      </c>
      <c r="H101" s="16" t="e">
        <f t="shared" si="11"/>
        <v>#DIV/0!</v>
      </c>
      <c r="I101" s="50" t="e">
        <f t="shared" si="12"/>
        <v>#DIV/0!</v>
      </c>
      <c r="J101" s="74"/>
    </row>
    <row r="102" spans="1:10" ht="26.25" x14ac:dyDescent="0.25">
      <c r="A102" s="198"/>
      <c r="B102" s="85" t="s">
        <v>96</v>
      </c>
      <c r="C102" s="86">
        <f>C97*100000/C7</f>
        <v>1387.1374527112232</v>
      </c>
      <c r="D102" s="86">
        <f>D97*100000/D7</f>
        <v>5136.9863013698632</v>
      </c>
      <c r="E102" s="86">
        <f>E97*100000/E7</f>
        <v>3424.6575342465753</v>
      </c>
      <c r="F102" s="86">
        <f>F97*100000/F7</f>
        <v>3938.3561643835615</v>
      </c>
      <c r="G102" s="15">
        <f t="shared" si="13"/>
        <v>114.99999999999999</v>
      </c>
      <c r="H102" s="16">
        <f t="shared" si="11"/>
        <v>76.666666666666657</v>
      </c>
      <c r="I102" s="50">
        <f t="shared" si="12"/>
        <v>283.91967621419678</v>
      </c>
      <c r="J102" s="74"/>
    </row>
    <row r="103" spans="1:10" ht="15.75" thickBot="1" x14ac:dyDescent="0.3">
      <c r="A103" s="199"/>
      <c r="B103" s="20" t="s">
        <v>97</v>
      </c>
      <c r="C103" s="21">
        <v>0</v>
      </c>
      <c r="D103" s="87">
        <v>1</v>
      </c>
      <c r="E103" s="87">
        <v>0</v>
      </c>
      <c r="F103" s="87">
        <v>2</v>
      </c>
      <c r="G103" s="23" t="e">
        <f t="shared" si="13"/>
        <v>#DIV/0!</v>
      </c>
      <c r="H103" s="24">
        <f t="shared" si="11"/>
        <v>200</v>
      </c>
      <c r="I103" s="41" t="e">
        <f t="shared" si="12"/>
        <v>#DIV/0!</v>
      </c>
      <c r="J103" s="74"/>
    </row>
    <row r="104" spans="1:10" ht="27" thickBot="1" x14ac:dyDescent="0.3">
      <c r="A104" s="88">
        <v>16</v>
      </c>
      <c r="B104" s="89" t="s">
        <v>98</v>
      </c>
      <c r="C104" s="90">
        <v>38.75</v>
      </c>
      <c r="D104" s="90">
        <v>522.9</v>
      </c>
      <c r="E104" s="90">
        <v>725.39</v>
      </c>
      <c r="F104" s="90">
        <v>551.41999999999996</v>
      </c>
      <c r="G104" s="91">
        <f t="shared" si="13"/>
        <v>76.017039109996006</v>
      </c>
      <c r="H104" s="92">
        <f t="shared" si="11"/>
        <v>105.45419774335436</v>
      </c>
      <c r="I104" s="93">
        <f t="shared" si="12"/>
        <v>1423.0193548387097</v>
      </c>
      <c r="J104" s="74"/>
    </row>
    <row r="105" spans="1:10" ht="26.25" x14ac:dyDescent="0.25">
      <c r="A105" s="197">
        <v>17</v>
      </c>
      <c r="B105" s="42" t="s">
        <v>99</v>
      </c>
      <c r="C105" s="6"/>
      <c r="D105" s="6">
        <v>1000.9</v>
      </c>
      <c r="E105" s="6">
        <v>1750.3</v>
      </c>
      <c r="F105" s="6">
        <v>1378.1</v>
      </c>
      <c r="G105" s="9">
        <f t="shared" si="13"/>
        <v>78.735073987316468</v>
      </c>
      <c r="H105" s="10">
        <f t="shared" si="11"/>
        <v>137.68608252572685</v>
      </c>
      <c r="I105" s="43" t="e">
        <f t="shared" si="12"/>
        <v>#DIV/0!</v>
      </c>
      <c r="J105" s="74"/>
    </row>
    <row r="106" spans="1:10" ht="39" x14ac:dyDescent="0.25">
      <c r="A106" s="198"/>
      <c r="B106" s="52" t="s">
        <v>100</v>
      </c>
      <c r="C106" s="13">
        <v>0</v>
      </c>
      <c r="D106" s="13">
        <v>0</v>
      </c>
      <c r="E106" s="13">
        <v>0</v>
      </c>
      <c r="F106" s="13">
        <v>0</v>
      </c>
      <c r="G106" s="15" t="e">
        <f t="shared" si="13"/>
        <v>#DIV/0!</v>
      </c>
      <c r="H106" s="16" t="e">
        <f t="shared" si="11"/>
        <v>#DIV/0!</v>
      </c>
      <c r="I106" s="50" t="e">
        <f t="shared" si="12"/>
        <v>#DIV/0!</v>
      </c>
      <c r="J106" s="74"/>
    </row>
    <row r="107" spans="1:10" ht="39.75" thickBot="1" x14ac:dyDescent="0.3">
      <c r="A107" s="199"/>
      <c r="B107" s="44" t="s">
        <v>101</v>
      </c>
      <c r="C107" s="33" t="e">
        <f>C106/C105</f>
        <v>#DIV/0!</v>
      </c>
      <c r="D107" s="33">
        <f>D106/D105</f>
        <v>0</v>
      </c>
      <c r="E107" s="33">
        <f>E106/E105</f>
        <v>0</v>
      </c>
      <c r="F107" s="33">
        <f>F106/F105</f>
        <v>0</v>
      </c>
      <c r="G107" s="23" t="e">
        <f t="shared" si="13"/>
        <v>#DIV/0!</v>
      </c>
      <c r="H107" s="24" t="e">
        <f t="shared" si="11"/>
        <v>#DIV/0!</v>
      </c>
      <c r="I107" s="41" t="e">
        <f t="shared" si="12"/>
        <v>#DIV/0!</v>
      </c>
      <c r="J107" s="74"/>
    </row>
    <row r="108" spans="1:10" ht="39" x14ac:dyDescent="0.25">
      <c r="A108" s="197">
        <v>18</v>
      </c>
      <c r="B108" s="42" t="s">
        <v>102</v>
      </c>
      <c r="C108" s="6">
        <v>264</v>
      </c>
      <c r="D108" s="35">
        <v>426</v>
      </c>
      <c r="E108" s="35">
        <v>426</v>
      </c>
      <c r="F108" s="35">
        <v>426</v>
      </c>
      <c r="G108" s="9">
        <f t="shared" si="13"/>
        <v>100</v>
      </c>
      <c r="H108" s="10">
        <f t="shared" si="11"/>
        <v>100</v>
      </c>
      <c r="I108" s="43">
        <f t="shared" si="12"/>
        <v>161.36363636363635</v>
      </c>
      <c r="J108" s="74">
        <v>73</v>
      </c>
    </row>
    <row r="109" spans="1:10" ht="52.5" thickBot="1" x14ac:dyDescent="0.3">
      <c r="A109" s="199"/>
      <c r="B109" s="44" t="s">
        <v>103</v>
      </c>
      <c r="C109" s="94">
        <f>C108/C7</f>
        <v>0.33291298865069358</v>
      </c>
      <c r="D109" s="94">
        <f>D108/D7</f>
        <v>0.72945205479452058</v>
      </c>
      <c r="E109" s="94">
        <f>E108/E7</f>
        <v>0.72945205479452058</v>
      </c>
      <c r="F109" s="95">
        <f>F108/F7</f>
        <v>0.72945205479452058</v>
      </c>
      <c r="G109" s="23">
        <f t="shared" si="13"/>
        <v>100</v>
      </c>
      <c r="H109" s="24">
        <f t="shared" si="11"/>
        <v>100</v>
      </c>
      <c r="I109" s="41">
        <f t="shared" si="12"/>
        <v>219.11192403486925</v>
      </c>
      <c r="J109" s="74"/>
    </row>
    <row r="110" spans="1:10" ht="39" x14ac:dyDescent="0.25">
      <c r="A110" s="197">
        <v>19</v>
      </c>
      <c r="B110" s="42" t="s">
        <v>104</v>
      </c>
      <c r="C110" s="6">
        <v>6.48</v>
      </c>
      <c r="D110" s="38">
        <v>6.18</v>
      </c>
      <c r="E110" s="38">
        <v>6.18</v>
      </c>
      <c r="F110" s="38">
        <v>6.18</v>
      </c>
      <c r="G110" s="9">
        <f t="shared" si="13"/>
        <v>100</v>
      </c>
      <c r="H110" s="10">
        <f t="shared" si="11"/>
        <v>100</v>
      </c>
      <c r="I110" s="43">
        <f t="shared" si="12"/>
        <v>95.370370370370367</v>
      </c>
      <c r="J110" s="74"/>
    </row>
    <row r="111" spans="1:10" ht="51.75" x14ac:dyDescent="0.25">
      <c r="A111" s="198"/>
      <c r="B111" s="52" t="s">
        <v>105</v>
      </c>
      <c r="C111" s="13">
        <v>5.23</v>
      </c>
      <c r="D111" s="84">
        <v>3</v>
      </c>
      <c r="E111" s="84">
        <v>3</v>
      </c>
      <c r="F111" s="84">
        <v>3</v>
      </c>
      <c r="G111" s="15">
        <f t="shared" si="13"/>
        <v>100</v>
      </c>
      <c r="H111" s="16">
        <f t="shared" si="11"/>
        <v>100</v>
      </c>
      <c r="I111" s="50">
        <f t="shared" si="12"/>
        <v>57.361376673040141</v>
      </c>
      <c r="J111" s="74"/>
    </row>
    <row r="112" spans="1:10" ht="78" thickBot="1" x14ac:dyDescent="0.3">
      <c r="A112" s="199"/>
      <c r="B112" s="44" t="s">
        <v>106</v>
      </c>
      <c r="C112" s="94">
        <f>C111/C110</f>
        <v>0.8070987654320988</v>
      </c>
      <c r="D112" s="94">
        <f>D111/D110</f>
        <v>0.4854368932038835</v>
      </c>
      <c r="E112" s="94">
        <f>E111/E110</f>
        <v>0.4854368932038835</v>
      </c>
      <c r="F112" s="94">
        <f>F111/F110</f>
        <v>0.4854368932038835</v>
      </c>
      <c r="G112" s="23">
        <f t="shared" si="13"/>
        <v>100</v>
      </c>
      <c r="H112" s="24">
        <f t="shared" si="11"/>
        <v>100</v>
      </c>
      <c r="I112" s="41">
        <f t="shared" si="12"/>
        <v>60.14590952124599</v>
      </c>
      <c r="J112" s="74"/>
    </row>
    <row r="113" spans="1:10" x14ac:dyDescent="0.25">
      <c r="A113" s="197">
        <v>20</v>
      </c>
      <c r="B113" s="42" t="s">
        <v>107</v>
      </c>
      <c r="C113" s="6">
        <v>30357</v>
      </c>
      <c r="D113" s="6">
        <v>30357</v>
      </c>
      <c r="E113" s="6">
        <v>30357</v>
      </c>
      <c r="F113" s="6">
        <v>30357</v>
      </c>
      <c r="G113" s="9">
        <f t="shared" si="13"/>
        <v>100</v>
      </c>
      <c r="H113" s="10">
        <f t="shared" si="11"/>
        <v>100</v>
      </c>
      <c r="I113" s="43">
        <f t="shared" si="12"/>
        <v>100</v>
      </c>
      <c r="J113" s="74"/>
    </row>
    <row r="114" spans="1:10" ht="39" x14ac:dyDescent="0.25">
      <c r="A114" s="198"/>
      <c r="B114" s="52" t="s">
        <v>108</v>
      </c>
      <c r="C114" s="13">
        <v>170.74</v>
      </c>
      <c r="D114" s="84">
        <v>180</v>
      </c>
      <c r="E114" s="84">
        <v>180</v>
      </c>
      <c r="F114" s="84">
        <v>180</v>
      </c>
      <c r="G114" s="15">
        <f t="shared" si="13"/>
        <v>100</v>
      </c>
      <c r="H114" s="16">
        <f t="shared" si="11"/>
        <v>100</v>
      </c>
      <c r="I114" s="50">
        <f t="shared" si="12"/>
        <v>105.42345086095817</v>
      </c>
      <c r="J114" s="74"/>
    </row>
    <row r="115" spans="1:10" ht="52.5" thickBot="1" x14ac:dyDescent="0.3">
      <c r="A115" s="199"/>
      <c r="B115" s="44" t="s">
        <v>109</v>
      </c>
      <c r="C115" s="94">
        <f>C114/C113</f>
        <v>5.6244029383667694E-3</v>
      </c>
      <c r="D115" s="94">
        <f>D114/D113</f>
        <v>5.929439667951379E-3</v>
      </c>
      <c r="E115" s="94">
        <f>E114/E113</f>
        <v>5.929439667951379E-3</v>
      </c>
      <c r="F115" s="94">
        <f>F114/F113</f>
        <v>5.929439667951379E-3</v>
      </c>
      <c r="G115" s="23">
        <f t="shared" si="13"/>
        <v>100</v>
      </c>
      <c r="H115" s="24">
        <f t="shared" si="11"/>
        <v>100</v>
      </c>
      <c r="I115" s="41">
        <f t="shared" si="12"/>
        <v>105.42345086095817</v>
      </c>
      <c r="J115" s="74"/>
    </row>
    <row r="116" spans="1:10" ht="39" x14ac:dyDescent="0.25">
      <c r="A116" s="197">
        <v>21</v>
      </c>
      <c r="B116" s="42" t="s">
        <v>110</v>
      </c>
      <c r="C116" s="6">
        <v>32</v>
      </c>
      <c r="D116" s="106">
        <v>15</v>
      </c>
      <c r="E116" s="6">
        <v>12</v>
      </c>
      <c r="F116" s="106">
        <v>12</v>
      </c>
      <c r="G116" s="9">
        <f t="shared" si="13"/>
        <v>100</v>
      </c>
      <c r="H116" s="10">
        <f t="shared" si="11"/>
        <v>80</v>
      </c>
      <c r="I116" s="43">
        <f t="shared" si="12"/>
        <v>37.5</v>
      </c>
      <c r="J116" s="74"/>
    </row>
    <row r="117" spans="1:10" x14ac:dyDescent="0.25">
      <c r="A117" s="198"/>
      <c r="B117" s="52" t="s">
        <v>111</v>
      </c>
      <c r="C117" s="13"/>
      <c r="D117" s="13">
        <v>15</v>
      </c>
      <c r="E117" s="13">
        <v>12</v>
      </c>
      <c r="F117" s="13">
        <v>12</v>
      </c>
      <c r="G117" s="15">
        <f t="shared" si="13"/>
        <v>100</v>
      </c>
      <c r="H117" s="16">
        <f t="shared" si="11"/>
        <v>80</v>
      </c>
      <c r="I117" s="50" t="e">
        <f t="shared" si="12"/>
        <v>#DIV/0!</v>
      </c>
      <c r="J117" s="74"/>
    </row>
    <row r="118" spans="1:10" ht="27" thickBot="1" x14ac:dyDescent="0.3">
      <c r="A118" s="199"/>
      <c r="B118" s="44" t="s">
        <v>112</v>
      </c>
      <c r="C118" s="94">
        <f>C117/C116</f>
        <v>0</v>
      </c>
      <c r="D118" s="94">
        <f>D117/D116</f>
        <v>1</v>
      </c>
      <c r="E118" s="94">
        <f>E117/E116</f>
        <v>1</v>
      </c>
      <c r="F118" s="94">
        <f>F117/F116</f>
        <v>1</v>
      </c>
      <c r="G118" s="23">
        <f t="shared" si="13"/>
        <v>100</v>
      </c>
      <c r="H118" s="24">
        <f t="shared" si="11"/>
        <v>100</v>
      </c>
      <c r="I118" s="41" t="e">
        <f t="shared" si="12"/>
        <v>#DIV/0!</v>
      </c>
      <c r="J118" s="74"/>
    </row>
    <row r="119" spans="1:10" ht="39" x14ac:dyDescent="0.25">
      <c r="A119" s="197">
        <v>22</v>
      </c>
      <c r="B119" s="42" t="s">
        <v>113</v>
      </c>
      <c r="C119" s="6">
        <v>1100</v>
      </c>
      <c r="D119" s="35">
        <v>10628</v>
      </c>
      <c r="E119" s="6">
        <v>4038</v>
      </c>
      <c r="F119" s="35">
        <v>13726</v>
      </c>
      <c r="G119" s="9">
        <f t="shared" si="13"/>
        <v>339.92075284794453</v>
      </c>
      <c r="H119" s="10">
        <f t="shared" si="11"/>
        <v>129.14941663530297</v>
      </c>
      <c r="I119" s="43">
        <f t="shared" si="12"/>
        <v>1247.8181818181818</v>
      </c>
      <c r="J119" s="74"/>
    </row>
    <row r="120" spans="1:10" ht="39" x14ac:dyDescent="0.25">
      <c r="A120" s="198"/>
      <c r="B120" s="52" t="s">
        <v>114</v>
      </c>
      <c r="C120" s="13">
        <v>1000</v>
      </c>
      <c r="D120" s="96">
        <v>1042</v>
      </c>
      <c r="E120" s="13">
        <v>880</v>
      </c>
      <c r="F120" s="96">
        <v>2191</v>
      </c>
      <c r="G120" s="15">
        <f t="shared" si="13"/>
        <v>248.97727272727272</v>
      </c>
      <c r="H120" s="16">
        <f t="shared" si="11"/>
        <v>210.26871401151629</v>
      </c>
      <c r="I120" s="50">
        <f t="shared" si="12"/>
        <v>219.1</v>
      </c>
      <c r="J120" s="74"/>
    </row>
    <row r="121" spans="1:10" ht="39.75" thickBot="1" x14ac:dyDescent="0.3">
      <c r="A121" s="199"/>
      <c r="B121" s="44" t="s">
        <v>115</v>
      </c>
      <c r="C121" s="94">
        <f>C120/C7</f>
        <v>1.2610340479192939</v>
      </c>
      <c r="D121" s="94">
        <f>D120/D7</f>
        <v>1.7842465753424657</v>
      </c>
      <c r="E121" s="94">
        <f>E120/E7</f>
        <v>1.5068493150684932</v>
      </c>
      <c r="F121" s="94">
        <f>F120/F7</f>
        <v>3.7517123287671232</v>
      </c>
      <c r="G121" s="23">
        <f t="shared" si="13"/>
        <v>248.97727272727272</v>
      </c>
      <c r="H121" s="24">
        <f t="shared" si="11"/>
        <v>210.26871401151629</v>
      </c>
      <c r="I121" s="41">
        <f t="shared" si="12"/>
        <v>297.51078767123283</v>
      </c>
      <c r="J121" s="74"/>
    </row>
    <row r="122" spans="1:10" ht="39" x14ac:dyDescent="0.25">
      <c r="A122" s="197">
        <v>23</v>
      </c>
      <c r="B122" s="42" t="s">
        <v>116</v>
      </c>
      <c r="C122" s="6">
        <v>120</v>
      </c>
      <c r="D122" s="6">
        <v>136</v>
      </c>
      <c r="E122" s="6">
        <v>188</v>
      </c>
      <c r="F122" s="6">
        <v>188</v>
      </c>
      <c r="G122" s="9">
        <f t="shared" si="13"/>
        <v>100</v>
      </c>
      <c r="H122" s="10">
        <f t="shared" si="11"/>
        <v>138.23529411764704</v>
      </c>
      <c r="I122" s="43">
        <f t="shared" si="12"/>
        <v>156.66666666666666</v>
      </c>
      <c r="J122" s="74"/>
    </row>
    <row r="123" spans="1:10" ht="39.75" thickBot="1" x14ac:dyDescent="0.3">
      <c r="A123" s="199"/>
      <c r="B123" s="44" t="s">
        <v>117</v>
      </c>
      <c r="C123" s="94">
        <f>C122/C7</f>
        <v>0.15132408575031525</v>
      </c>
      <c r="D123" s="94">
        <f>D122/D7</f>
        <v>0.23287671232876711</v>
      </c>
      <c r="E123" s="94">
        <f>E122/E7</f>
        <v>0.32191780821917809</v>
      </c>
      <c r="F123" s="94">
        <f>F122/F7</f>
        <v>0.32191780821917809</v>
      </c>
      <c r="G123" s="23">
        <f t="shared" si="13"/>
        <v>100</v>
      </c>
      <c r="H123" s="24">
        <f t="shared" si="11"/>
        <v>138.23529411764707</v>
      </c>
      <c r="I123" s="41">
        <f t="shared" si="12"/>
        <v>212.73401826484019</v>
      </c>
      <c r="J123" s="74"/>
    </row>
    <row r="124" spans="1:10" x14ac:dyDescent="0.25">
      <c r="A124" s="97"/>
      <c r="B124" s="97"/>
      <c r="C124" s="98"/>
      <c r="D124" s="98"/>
      <c r="E124" s="99"/>
      <c r="F124" s="98"/>
      <c r="G124" s="98"/>
      <c r="H124" s="98"/>
      <c r="I124" s="98"/>
      <c r="J124" s="74"/>
    </row>
    <row r="125" spans="1:10" x14ac:dyDescent="0.25">
      <c r="A125" s="97"/>
      <c r="B125" s="97" t="s">
        <v>157</v>
      </c>
      <c r="C125" s="98"/>
      <c r="D125" s="98"/>
      <c r="E125" s="98"/>
      <c r="F125" s="98"/>
      <c r="G125" s="98"/>
      <c r="H125" s="98"/>
      <c r="I125" s="98"/>
      <c r="J125" s="74"/>
    </row>
    <row r="126" spans="1:10" x14ac:dyDescent="0.25">
      <c r="A126" s="97"/>
      <c r="B126" s="97" t="s">
        <v>119</v>
      </c>
      <c r="C126" s="98"/>
      <c r="D126" s="98"/>
      <c r="E126" s="98"/>
      <c r="F126" s="98"/>
      <c r="G126" s="98"/>
      <c r="H126" s="98"/>
      <c r="I126" s="98"/>
      <c r="J126" s="74"/>
    </row>
    <row r="127" spans="1:10" x14ac:dyDescent="0.25">
      <c r="A127" s="97"/>
      <c r="B127" s="97"/>
      <c r="C127" s="98"/>
      <c r="D127" s="98"/>
      <c r="E127" s="100"/>
      <c r="F127" s="100"/>
      <c r="G127" s="98"/>
      <c r="H127" s="98"/>
      <c r="I127" s="98"/>
      <c r="J127" s="74"/>
    </row>
    <row r="128" spans="1:10" x14ac:dyDescent="0.25">
      <c r="A128" s="97"/>
      <c r="B128" s="97"/>
      <c r="C128" s="98"/>
      <c r="D128" s="98"/>
      <c r="E128" s="98"/>
      <c r="F128" s="98"/>
      <c r="G128" s="98"/>
      <c r="H128" s="98"/>
      <c r="I128" s="98"/>
      <c r="J128" s="74"/>
    </row>
    <row r="129" spans="1:10" x14ac:dyDescent="0.25">
      <c r="A129" s="97"/>
      <c r="B129" s="97"/>
      <c r="C129" s="98"/>
      <c r="D129" s="98"/>
      <c r="E129" s="98"/>
      <c r="F129" s="98"/>
      <c r="G129" s="98"/>
      <c r="H129" s="98"/>
      <c r="I129" s="98"/>
      <c r="J129" s="74"/>
    </row>
    <row r="130" spans="1:10" x14ac:dyDescent="0.25">
      <c r="A130" s="97"/>
      <c r="B130" s="97"/>
      <c r="C130" s="98"/>
      <c r="D130" s="98"/>
      <c r="E130" s="98"/>
      <c r="F130" s="98"/>
      <c r="G130" s="98"/>
      <c r="H130" s="98"/>
      <c r="I130" s="98"/>
      <c r="J130" s="74"/>
    </row>
    <row r="131" spans="1:10" x14ac:dyDescent="0.25">
      <c r="A131" s="97"/>
      <c r="B131" s="97"/>
      <c r="C131" s="98"/>
      <c r="D131" s="98"/>
      <c r="E131" s="98"/>
      <c r="F131" s="98"/>
      <c r="G131" s="98"/>
      <c r="H131" s="98"/>
      <c r="I131" s="98"/>
      <c r="J131" s="74"/>
    </row>
    <row r="132" spans="1:10" x14ac:dyDescent="0.25">
      <c r="A132" s="97"/>
      <c r="B132" s="97"/>
      <c r="C132" s="98"/>
      <c r="D132" s="98"/>
      <c r="E132" s="98"/>
      <c r="F132" s="98"/>
      <c r="G132" s="98"/>
      <c r="H132" s="98"/>
      <c r="I132" s="98"/>
      <c r="J132" s="74"/>
    </row>
    <row r="133" spans="1:10" x14ac:dyDescent="0.25">
      <c r="A133" s="97"/>
      <c r="B133" s="97"/>
      <c r="C133" s="98"/>
      <c r="D133" s="98"/>
      <c r="E133" s="98"/>
      <c r="F133" s="98"/>
      <c r="G133" s="98"/>
      <c r="H133" s="98"/>
      <c r="I133" s="98"/>
      <c r="J133" s="74"/>
    </row>
    <row r="134" spans="1:10" x14ac:dyDescent="0.25">
      <c r="A134" s="97"/>
      <c r="B134" s="97"/>
      <c r="C134" s="98"/>
      <c r="D134" s="98"/>
      <c r="E134" s="98"/>
      <c r="F134" s="98"/>
      <c r="G134" s="98"/>
      <c r="H134" s="98"/>
      <c r="I134" s="98"/>
      <c r="J134" s="74"/>
    </row>
    <row r="135" spans="1:10" x14ac:dyDescent="0.25">
      <c r="A135" s="97"/>
      <c r="B135" s="97"/>
      <c r="C135" s="98"/>
      <c r="D135" s="98"/>
      <c r="E135" s="98"/>
      <c r="F135" s="98"/>
      <c r="G135" s="98"/>
      <c r="H135" s="98"/>
      <c r="I135" s="98"/>
      <c r="J135" s="74"/>
    </row>
    <row r="136" spans="1:10" x14ac:dyDescent="0.25">
      <c r="A136" s="97"/>
      <c r="B136" s="97"/>
      <c r="C136" s="98"/>
      <c r="D136" s="98"/>
      <c r="E136" s="98"/>
      <c r="F136" s="98"/>
      <c r="G136" s="98"/>
      <c r="H136" s="98"/>
      <c r="I136" s="98"/>
      <c r="J136" s="74"/>
    </row>
    <row r="137" spans="1:10" x14ac:dyDescent="0.25">
      <c r="A137" s="97"/>
      <c r="B137" s="97"/>
      <c r="C137" s="98"/>
      <c r="D137" s="98"/>
      <c r="E137" s="98"/>
      <c r="F137" s="98"/>
      <c r="G137" s="98"/>
      <c r="H137" s="98"/>
      <c r="I137" s="98"/>
      <c r="J137" s="74"/>
    </row>
    <row r="138" spans="1:10" x14ac:dyDescent="0.25">
      <c r="A138" s="97"/>
      <c r="B138" s="97"/>
      <c r="C138" s="98"/>
      <c r="D138" s="98"/>
      <c r="E138" s="98"/>
      <c r="F138" s="98"/>
      <c r="G138" s="98"/>
      <c r="H138" s="98"/>
      <c r="I138" s="98"/>
      <c r="J138" s="74"/>
    </row>
    <row r="139" spans="1:10" x14ac:dyDescent="0.25">
      <c r="A139" s="97"/>
      <c r="B139" s="97"/>
      <c r="C139" s="98"/>
      <c r="D139" s="98"/>
      <c r="E139" s="98"/>
      <c r="F139" s="98"/>
      <c r="G139" s="98"/>
      <c r="H139" s="98"/>
      <c r="I139" s="98"/>
      <c r="J139" s="74"/>
    </row>
    <row r="140" spans="1:10" x14ac:dyDescent="0.25">
      <c r="A140" s="97"/>
      <c r="B140" s="97"/>
      <c r="C140" s="98"/>
      <c r="D140" s="98"/>
      <c r="E140" s="98"/>
      <c r="F140" s="98"/>
      <c r="G140" s="98"/>
      <c r="H140" s="98"/>
      <c r="I140" s="98"/>
      <c r="J140" s="74"/>
    </row>
    <row r="141" spans="1:10" x14ac:dyDescent="0.25">
      <c r="A141" s="97"/>
      <c r="B141" s="97"/>
      <c r="C141" s="98"/>
      <c r="D141" s="98"/>
      <c r="E141" s="98"/>
      <c r="F141" s="98"/>
      <c r="G141" s="98"/>
      <c r="H141" s="98"/>
      <c r="I141" s="98"/>
      <c r="J141" s="74"/>
    </row>
    <row r="142" spans="1:10" x14ac:dyDescent="0.25">
      <c r="A142" s="97"/>
      <c r="B142" s="97"/>
      <c r="C142" s="98"/>
      <c r="D142" s="98"/>
      <c r="E142" s="98"/>
      <c r="F142" s="98"/>
      <c r="G142" s="98"/>
      <c r="H142" s="98"/>
      <c r="I142" s="98"/>
      <c r="J142" s="74"/>
    </row>
    <row r="143" spans="1:10" x14ac:dyDescent="0.25">
      <c r="A143" s="97"/>
      <c r="B143" s="97"/>
      <c r="C143" s="98"/>
      <c r="D143" s="98"/>
      <c r="E143" s="98"/>
      <c r="F143" s="98"/>
      <c r="G143" s="98"/>
      <c r="H143" s="98"/>
      <c r="I143" s="98"/>
      <c r="J143" s="74"/>
    </row>
    <row r="144" spans="1:10" x14ac:dyDescent="0.25">
      <c r="A144" s="97"/>
      <c r="B144" s="97"/>
      <c r="C144" s="98"/>
      <c r="D144" s="98"/>
      <c r="E144" s="98"/>
      <c r="F144" s="98"/>
      <c r="G144" s="98"/>
      <c r="H144" s="98"/>
      <c r="I144" s="98"/>
      <c r="J144" s="74"/>
    </row>
    <row r="145" spans="1:10" x14ac:dyDescent="0.25">
      <c r="A145" s="97"/>
      <c r="B145" s="97"/>
      <c r="C145" s="98"/>
      <c r="D145" s="98"/>
      <c r="E145" s="98"/>
      <c r="F145" s="98"/>
      <c r="G145" s="98"/>
      <c r="H145" s="98"/>
      <c r="I145" s="98"/>
      <c r="J145" s="74"/>
    </row>
    <row r="146" spans="1:10" x14ac:dyDescent="0.25">
      <c r="A146" s="97"/>
      <c r="B146" s="97"/>
      <c r="C146" s="98"/>
      <c r="D146" s="98"/>
      <c r="E146" s="98"/>
      <c r="F146" s="98"/>
      <c r="G146" s="98"/>
      <c r="H146" s="98"/>
      <c r="I146" s="98"/>
      <c r="J146" s="74"/>
    </row>
    <row r="147" spans="1:10" x14ac:dyDescent="0.25">
      <c r="A147" s="97"/>
      <c r="B147" s="97"/>
      <c r="C147" s="98"/>
      <c r="D147" s="98"/>
      <c r="E147" s="98"/>
      <c r="F147" s="98"/>
      <c r="G147" s="98"/>
      <c r="H147" s="98"/>
      <c r="I147" s="98"/>
      <c r="J147" s="74"/>
    </row>
    <row r="148" spans="1:10" x14ac:dyDescent="0.25">
      <c r="A148" s="97"/>
      <c r="B148" s="97"/>
      <c r="C148" s="98"/>
      <c r="D148" s="98"/>
      <c r="E148" s="98"/>
      <c r="F148" s="98"/>
      <c r="G148" s="98"/>
      <c r="H148" s="98"/>
      <c r="I148" s="98"/>
      <c r="J148" s="74"/>
    </row>
    <row r="149" spans="1:10" x14ac:dyDescent="0.25">
      <c r="A149" s="97"/>
      <c r="B149" s="97"/>
      <c r="C149" s="98"/>
      <c r="D149" s="98"/>
      <c r="E149" s="98"/>
      <c r="F149" s="98"/>
      <c r="G149" s="98"/>
      <c r="H149" s="98"/>
      <c r="I149" s="98"/>
      <c r="J149" s="74"/>
    </row>
    <row r="150" spans="1:10" x14ac:dyDescent="0.25">
      <c r="A150" s="97"/>
      <c r="B150" s="97"/>
      <c r="C150" s="98"/>
      <c r="D150" s="98"/>
      <c r="E150" s="98"/>
      <c r="F150" s="98"/>
      <c r="G150" s="98"/>
      <c r="H150" s="98"/>
      <c r="I150" s="98"/>
      <c r="J150" s="74"/>
    </row>
    <row r="151" spans="1:10" x14ac:dyDescent="0.25">
      <c r="A151" s="97"/>
      <c r="B151" s="97"/>
      <c r="C151" s="98"/>
      <c r="D151" s="98"/>
      <c r="E151" s="98"/>
      <c r="F151" s="98"/>
      <c r="G151" s="98"/>
      <c r="H151" s="98"/>
      <c r="I151" s="98"/>
      <c r="J151" s="74"/>
    </row>
    <row r="152" spans="1:10" x14ac:dyDescent="0.25">
      <c r="A152" s="97"/>
      <c r="B152" s="97"/>
      <c r="C152" s="98"/>
      <c r="D152" s="98"/>
      <c r="E152" s="98"/>
      <c r="F152" s="98"/>
      <c r="G152" s="98"/>
      <c r="H152" s="98"/>
      <c r="I152" s="98"/>
      <c r="J152" s="74"/>
    </row>
    <row r="153" spans="1:10" x14ac:dyDescent="0.25">
      <c r="A153" s="97"/>
      <c r="B153" s="97"/>
      <c r="C153" s="98"/>
      <c r="D153" s="98"/>
      <c r="E153" s="98"/>
      <c r="F153" s="98"/>
      <c r="G153" s="98"/>
      <c r="H153" s="98"/>
      <c r="I153" s="98"/>
      <c r="J153" s="74"/>
    </row>
    <row r="154" spans="1:10" x14ac:dyDescent="0.25">
      <c r="A154" s="97"/>
      <c r="B154" s="97"/>
      <c r="C154" s="98"/>
      <c r="D154" s="98"/>
      <c r="E154" s="98"/>
      <c r="F154" s="98"/>
      <c r="G154" s="98"/>
      <c r="H154" s="98"/>
      <c r="I154" s="98"/>
      <c r="J154" s="74"/>
    </row>
    <row r="155" spans="1:10" x14ac:dyDescent="0.25">
      <c r="A155" s="97"/>
      <c r="B155" s="97"/>
      <c r="C155" s="98"/>
      <c r="D155" s="98"/>
      <c r="E155" s="98"/>
      <c r="F155" s="98"/>
      <c r="G155" s="98"/>
      <c r="H155" s="98"/>
      <c r="I155" s="98"/>
      <c r="J155" s="74"/>
    </row>
    <row r="156" spans="1:10" x14ac:dyDescent="0.25">
      <c r="A156" s="97"/>
      <c r="B156" s="97"/>
      <c r="C156" s="98"/>
      <c r="D156" s="98"/>
      <c r="E156" s="98"/>
      <c r="F156" s="98"/>
      <c r="G156" s="98"/>
      <c r="H156" s="98"/>
      <c r="I156" s="98"/>
      <c r="J156" s="74"/>
    </row>
    <row r="157" spans="1:10" x14ac:dyDescent="0.25">
      <c r="A157" s="97"/>
      <c r="B157" s="97"/>
      <c r="C157" s="98"/>
      <c r="D157" s="98"/>
      <c r="E157" s="98"/>
      <c r="F157" s="98"/>
      <c r="G157" s="98"/>
      <c r="H157" s="98"/>
      <c r="I157" s="98"/>
      <c r="J157" s="74"/>
    </row>
    <row r="158" spans="1:10" x14ac:dyDescent="0.25">
      <c r="A158" s="97"/>
      <c r="B158" s="97"/>
      <c r="C158" s="98"/>
      <c r="D158" s="98"/>
      <c r="E158" s="98"/>
      <c r="F158" s="98"/>
      <c r="G158" s="98"/>
      <c r="H158" s="98"/>
      <c r="I158" s="98"/>
      <c r="J158" s="74"/>
    </row>
    <row r="159" spans="1:10" x14ac:dyDescent="0.25">
      <c r="A159" s="97"/>
      <c r="B159" s="97"/>
      <c r="C159" s="98"/>
      <c r="D159" s="98"/>
      <c r="E159" s="98"/>
      <c r="F159" s="98"/>
      <c r="G159" s="98"/>
      <c r="H159" s="98"/>
      <c r="I159" s="98"/>
      <c r="J159" s="74"/>
    </row>
    <row r="160" spans="1:10" x14ac:dyDescent="0.25">
      <c r="A160" s="97"/>
      <c r="B160" s="97"/>
      <c r="C160" s="98"/>
      <c r="D160" s="98"/>
      <c r="E160" s="98"/>
      <c r="F160" s="98"/>
      <c r="G160" s="98"/>
      <c r="H160" s="98"/>
      <c r="I160" s="98"/>
      <c r="J160" s="74"/>
    </row>
    <row r="161" spans="1:10" x14ac:dyDescent="0.25">
      <c r="A161" s="97"/>
      <c r="B161" s="97"/>
      <c r="C161" s="98"/>
      <c r="D161" s="98"/>
      <c r="E161" s="98"/>
      <c r="F161" s="98"/>
      <c r="G161" s="98"/>
      <c r="H161" s="98"/>
      <c r="I161" s="98"/>
      <c r="J161" s="74"/>
    </row>
    <row r="162" spans="1:10" x14ac:dyDescent="0.25">
      <c r="A162" s="97"/>
      <c r="B162" s="97"/>
      <c r="C162" s="98"/>
      <c r="D162" s="98"/>
      <c r="E162" s="98"/>
      <c r="F162" s="98"/>
      <c r="G162" s="98"/>
      <c r="H162" s="98"/>
      <c r="I162" s="98"/>
      <c r="J162" s="74"/>
    </row>
    <row r="163" spans="1:10" x14ac:dyDescent="0.25">
      <c r="A163" s="97"/>
      <c r="B163" s="97"/>
      <c r="C163" s="98"/>
      <c r="D163" s="98"/>
      <c r="E163" s="98"/>
      <c r="F163" s="98"/>
      <c r="G163" s="98"/>
      <c r="H163" s="98"/>
      <c r="I163" s="98"/>
      <c r="J163" s="74"/>
    </row>
    <row r="164" spans="1:10" x14ac:dyDescent="0.25">
      <c r="A164" s="97"/>
      <c r="B164" s="97"/>
      <c r="C164" s="98"/>
      <c r="D164" s="98"/>
      <c r="E164" s="98"/>
      <c r="F164" s="98"/>
      <c r="G164" s="98"/>
      <c r="H164" s="98"/>
      <c r="I164" s="98"/>
      <c r="J164" s="74"/>
    </row>
    <row r="165" spans="1:10" x14ac:dyDescent="0.25">
      <c r="A165" s="97"/>
      <c r="B165" s="97"/>
      <c r="C165" s="98"/>
      <c r="D165" s="98"/>
      <c r="E165" s="98"/>
      <c r="F165" s="98"/>
      <c r="G165" s="98"/>
      <c r="H165" s="98"/>
      <c r="I165" s="98"/>
      <c r="J165" s="74"/>
    </row>
    <row r="166" spans="1:10" x14ac:dyDescent="0.25">
      <c r="A166" s="97"/>
      <c r="B166" s="97"/>
      <c r="C166" s="98"/>
      <c r="D166" s="98"/>
      <c r="E166" s="98"/>
      <c r="F166" s="98"/>
      <c r="G166" s="98"/>
      <c r="H166" s="98"/>
      <c r="I166" s="98"/>
      <c r="J166" s="74"/>
    </row>
    <row r="167" spans="1:10" x14ac:dyDescent="0.25">
      <c r="A167" s="97"/>
      <c r="B167" s="97"/>
      <c r="C167" s="98"/>
      <c r="D167" s="98"/>
      <c r="E167" s="98"/>
      <c r="F167" s="98"/>
      <c r="G167" s="98"/>
      <c r="H167" s="98"/>
      <c r="I167" s="98"/>
      <c r="J167" s="74"/>
    </row>
    <row r="168" spans="1:10" x14ac:dyDescent="0.25">
      <c r="A168" s="97"/>
      <c r="B168" s="97"/>
      <c r="C168" s="98"/>
      <c r="D168" s="98"/>
      <c r="E168" s="98"/>
      <c r="F168" s="98"/>
      <c r="G168" s="98"/>
      <c r="H168" s="98"/>
      <c r="I168" s="98"/>
      <c r="J168" s="74"/>
    </row>
    <row r="169" spans="1:10" x14ac:dyDescent="0.25">
      <c r="A169" s="97"/>
      <c r="B169" s="97"/>
      <c r="C169" s="98"/>
      <c r="D169" s="98"/>
      <c r="E169" s="98"/>
      <c r="F169" s="98"/>
      <c r="G169" s="98"/>
      <c r="H169" s="98"/>
      <c r="I169" s="98"/>
      <c r="J169" s="74"/>
    </row>
    <row r="170" spans="1:10" x14ac:dyDescent="0.25">
      <c r="A170" s="97"/>
      <c r="B170" s="97"/>
      <c r="C170" s="98"/>
      <c r="D170" s="98"/>
      <c r="E170" s="98"/>
      <c r="F170" s="98"/>
      <c r="G170" s="98"/>
      <c r="H170" s="98"/>
      <c r="I170" s="98"/>
      <c r="J170" s="74"/>
    </row>
    <row r="171" spans="1:10" x14ac:dyDescent="0.25">
      <c r="A171" s="97"/>
      <c r="B171" s="97"/>
      <c r="C171" s="98"/>
      <c r="D171" s="98"/>
      <c r="E171" s="98"/>
      <c r="F171" s="98"/>
      <c r="G171" s="98"/>
      <c r="H171" s="98"/>
      <c r="I171" s="98"/>
      <c r="J171" s="74"/>
    </row>
    <row r="172" spans="1:10" x14ac:dyDescent="0.25">
      <c r="A172" s="97"/>
      <c r="B172" s="97"/>
      <c r="C172" s="98"/>
      <c r="D172" s="98"/>
      <c r="E172" s="98"/>
      <c r="F172" s="98"/>
      <c r="G172" s="98"/>
      <c r="H172" s="98"/>
      <c r="I172" s="98"/>
      <c r="J172" s="74"/>
    </row>
    <row r="173" spans="1:10" x14ac:dyDescent="0.25">
      <c r="A173" s="97"/>
      <c r="B173" s="97"/>
      <c r="C173" s="98"/>
      <c r="D173" s="98"/>
      <c r="E173" s="98"/>
      <c r="F173" s="98"/>
      <c r="G173" s="98"/>
      <c r="H173" s="98"/>
      <c r="I173" s="98"/>
      <c r="J173" s="74"/>
    </row>
    <row r="174" spans="1:10" x14ac:dyDescent="0.25">
      <c r="A174" s="97"/>
      <c r="B174" s="97"/>
      <c r="C174" s="98"/>
      <c r="D174" s="98"/>
      <c r="E174" s="98"/>
      <c r="F174" s="98"/>
      <c r="G174" s="98"/>
      <c r="H174" s="98"/>
      <c r="I174" s="98"/>
      <c r="J174" s="74"/>
    </row>
    <row r="175" spans="1:10" x14ac:dyDescent="0.25">
      <c r="A175" s="97"/>
      <c r="B175" s="97"/>
      <c r="C175" s="98"/>
      <c r="D175" s="98"/>
      <c r="E175" s="98"/>
      <c r="F175" s="98"/>
      <c r="G175" s="98"/>
      <c r="H175" s="98"/>
      <c r="I175" s="98"/>
      <c r="J175" s="74"/>
    </row>
    <row r="176" spans="1:10" x14ac:dyDescent="0.25">
      <c r="A176" s="97"/>
      <c r="B176" s="97"/>
      <c r="C176" s="98"/>
      <c r="D176" s="98"/>
      <c r="E176" s="98"/>
      <c r="F176" s="98"/>
      <c r="G176" s="98"/>
      <c r="H176" s="98"/>
      <c r="I176" s="98"/>
      <c r="J176" s="74"/>
    </row>
    <row r="177" spans="1:10" x14ac:dyDescent="0.25">
      <c r="A177" s="97"/>
      <c r="B177" s="97"/>
      <c r="C177" s="98"/>
      <c r="D177" s="98"/>
      <c r="E177" s="98"/>
      <c r="F177" s="98"/>
      <c r="G177" s="98"/>
      <c r="H177" s="98"/>
      <c r="I177" s="98"/>
      <c r="J177" s="74"/>
    </row>
    <row r="178" spans="1:10" x14ac:dyDescent="0.25">
      <c r="A178" s="97"/>
      <c r="B178" s="97"/>
      <c r="C178" s="98"/>
      <c r="D178" s="98"/>
      <c r="E178" s="98"/>
      <c r="F178" s="98"/>
      <c r="G178" s="98"/>
      <c r="H178" s="98"/>
      <c r="I178" s="98"/>
      <c r="J178" s="74"/>
    </row>
    <row r="179" spans="1:10" x14ac:dyDescent="0.25">
      <c r="A179" s="97"/>
      <c r="B179" s="97"/>
      <c r="C179" s="98"/>
      <c r="D179" s="98"/>
      <c r="E179" s="98"/>
      <c r="F179" s="98"/>
      <c r="G179" s="98"/>
      <c r="H179" s="98"/>
      <c r="I179" s="98"/>
      <c r="J179" s="74"/>
    </row>
    <row r="180" spans="1:10" x14ac:dyDescent="0.25">
      <c r="A180" s="97"/>
      <c r="B180" s="97"/>
      <c r="C180" s="98"/>
      <c r="D180" s="98"/>
      <c r="E180" s="98"/>
      <c r="F180" s="98"/>
      <c r="G180" s="98"/>
      <c r="H180" s="98"/>
      <c r="I180" s="98"/>
      <c r="J180" s="74"/>
    </row>
    <row r="181" spans="1:10" x14ac:dyDescent="0.25">
      <c r="A181" s="97"/>
      <c r="B181" s="97"/>
      <c r="C181" s="98"/>
      <c r="D181" s="98"/>
      <c r="E181" s="98"/>
      <c r="F181" s="98"/>
      <c r="G181" s="98"/>
      <c r="H181" s="98"/>
      <c r="I181" s="98"/>
      <c r="J181" s="74"/>
    </row>
    <row r="182" spans="1:10" x14ac:dyDescent="0.25">
      <c r="A182" s="97"/>
      <c r="B182" s="97"/>
      <c r="C182" s="98"/>
      <c r="D182" s="98"/>
      <c r="E182" s="98"/>
      <c r="F182" s="98"/>
      <c r="G182" s="98"/>
      <c r="H182" s="98"/>
      <c r="I182" s="98"/>
      <c r="J182" s="74"/>
    </row>
    <row r="183" spans="1:10" x14ac:dyDescent="0.25">
      <c r="A183" s="97"/>
      <c r="B183" s="97"/>
      <c r="C183" s="98"/>
      <c r="D183" s="98"/>
      <c r="E183" s="98"/>
      <c r="F183" s="98"/>
      <c r="G183" s="98"/>
      <c r="H183" s="98"/>
      <c r="I183" s="98"/>
      <c r="J183" s="74"/>
    </row>
    <row r="184" spans="1:10" x14ac:dyDescent="0.25">
      <c r="A184" s="97"/>
      <c r="B184" s="97"/>
      <c r="C184" s="98"/>
      <c r="D184" s="98"/>
      <c r="E184" s="98"/>
      <c r="F184" s="98"/>
      <c r="G184" s="98"/>
      <c r="H184" s="98"/>
      <c r="I184" s="98"/>
      <c r="J184" s="74"/>
    </row>
    <row r="185" spans="1:10" x14ac:dyDescent="0.25">
      <c r="A185" s="97"/>
      <c r="B185" s="97"/>
      <c r="C185" s="98"/>
      <c r="D185" s="98"/>
      <c r="E185" s="98"/>
      <c r="F185" s="98"/>
      <c r="G185" s="98"/>
      <c r="H185" s="98"/>
      <c r="I185" s="98"/>
      <c r="J185" s="74"/>
    </row>
    <row r="186" spans="1:10" x14ac:dyDescent="0.25">
      <c r="A186" s="97"/>
      <c r="B186" s="97"/>
      <c r="C186" s="98"/>
      <c r="D186" s="98"/>
      <c r="E186" s="98"/>
      <c r="F186" s="98"/>
      <c r="G186" s="98"/>
      <c r="H186" s="98"/>
      <c r="I186" s="98"/>
      <c r="J186" s="74"/>
    </row>
    <row r="187" spans="1:10" x14ac:dyDescent="0.25">
      <c r="A187" s="97"/>
      <c r="B187" s="97"/>
      <c r="C187" s="98"/>
      <c r="D187" s="98"/>
      <c r="E187" s="98"/>
      <c r="F187" s="98"/>
      <c r="G187" s="98"/>
      <c r="H187" s="98"/>
      <c r="I187" s="98"/>
      <c r="J187" s="74"/>
    </row>
    <row r="188" spans="1:10" x14ac:dyDescent="0.25">
      <c r="A188" s="97"/>
      <c r="B188" s="97"/>
      <c r="C188" s="98"/>
      <c r="D188" s="98"/>
      <c r="E188" s="98"/>
      <c r="F188" s="98"/>
      <c r="G188" s="98"/>
      <c r="H188" s="98"/>
      <c r="I188" s="98"/>
      <c r="J188" s="74"/>
    </row>
    <row r="189" spans="1:10" x14ac:dyDescent="0.25">
      <c r="A189" s="97"/>
      <c r="B189" s="97"/>
      <c r="C189" s="98"/>
      <c r="D189" s="98"/>
      <c r="E189" s="98"/>
      <c r="F189" s="98"/>
      <c r="G189" s="98"/>
      <c r="H189" s="98"/>
      <c r="I189" s="98"/>
      <c r="J189" s="74"/>
    </row>
    <row r="190" spans="1:10" x14ac:dyDescent="0.25">
      <c r="A190" s="97"/>
      <c r="B190" s="97"/>
      <c r="C190" s="98"/>
      <c r="D190" s="98"/>
      <c r="E190" s="98"/>
      <c r="F190" s="98"/>
      <c r="G190" s="98"/>
      <c r="H190" s="98"/>
      <c r="I190" s="98"/>
      <c r="J190" s="74"/>
    </row>
    <row r="191" spans="1:10" x14ac:dyDescent="0.25">
      <c r="A191" s="97"/>
      <c r="B191" s="97"/>
      <c r="C191" s="98"/>
      <c r="D191" s="98"/>
      <c r="E191" s="98"/>
      <c r="F191" s="98"/>
      <c r="G191" s="98"/>
      <c r="H191" s="98"/>
      <c r="I191" s="98"/>
      <c r="J191" s="74"/>
    </row>
    <row r="192" spans="1:10" x14ac:dyDescent="0.25">
      <c r="A192" s="97"/>
      <c r="B192" s="97"/>
      <c r="C192" s="98"/>
      <c r="D192" s="98"/>
      <c r="E192" s="98"/>
      <c r="F192" s="98"/>
      <c r="G192" s="98"/>
      <c r="H192" s="98"/>
      <c r="I192" s="98"/>
      <c r="J192" s="74"/>
    </row>
    <row r="193" spans="1:10" x14ac:dyDescent="0.25">
      <c r="A193" s="97"/>
      <c r="B193" s="97"/>
      <c r="C193" s="98"/>
      <c r="D193" s="98"/>
      <c r="E193" s="98"/>
      <c r="F193" s="98"/>
      <c r="G193" s="98"/>
      <c r="H193" s="98"/>
      <c r="I193" s="98"/>
      <c r="J193" s="74"/>
    </row>
    <row r="194" spans="1:10" x14ac:dyDescent="0.25">
      <c r="A194" s="97"/>
      <c r="B194" s="97"/>
      <c r="C194" s="98"/>
      <c r="D194" s="98"/>
      <c r="E194" s="98"/>
      <c r="F194" s="98"/>
      <c r="G194" s="98"/>
      <c r="H194" s="98"/>
      <c r="I194" s="98"/>
      <c r="J194" s="74"/>
    </row>
    <row r="195" spans="1:10" x14ac:dyDescent="0.25">
      <c r="A195" s="97"/>
      <c r="B195" s="97"/>
      <c r="C195" s="98"/>
      <c r="D195" s="98"/>
      <c r="E195" s="98"/>
      <c r="F195" s="98"/>
      <c r="G195" s="98"/>
      <c r="H195" s="98"/>
      <c r="I195" s="98"/>
      <c r="J195" s="74"/>
    </row>
    <row r="196" spans="1:10" x14ac:dyDescent="0.25">
      <c r="A196" s="97"/>
      <c r="B196" s="97"/>
      <c r="C196" s="98"/>
      <c r="D196" s="98"/>
      <c r="E196" s="98"/>
      <c r="F196" s="98"/>
      <c r="G196" s="98"/>
      <c r="H196" s="98"/>
      <c r="I196" s="98"/>
      <c r="J196" s="74"/>
    </row>
    <row r="197" spans="1:10" x14ac:dyDescent="0.25">
      <c r="A197" s="97"/>
      <c r="B197" s="97"/>
      <c r="C197" s="98"/>
      <c r="D197" s="98"/>
      <c r="E197" s="98"/>
      <c r="F197" s="98"/>
      <c r="G197" s="98"/>
      <c r="H197" s="98"/>
      <c r="I197" s="98"/>
      <c r="J197" s="74"/>
    </row>
    <row r="198" spans="1:10" x14ac:dyDescent="0.25">
      <c r="A198" s="97"/>
      <c r="B198" s="97"/>
      <c r="C198" s="98"/>
      <c r="D198" s="98"/>
      <c r="E198" s="98"/>
      <c r="F198" s="98"/>
      <c r="G198" s="98"/>
      <c r="H198" s="98"/>
      <c r="I198" s="98"/>
      <c r="J198" s="74"/>
    </row>
    <row r="199" spans="1:10" x14ac:dyDescent="0.25">
      <c r="A199" s="97"/>
      <c r="B199" s="97"/>
      <c r="C199" s="98"/>
      <c r="D199" s="98"/>
      <c r="E199" s="98"/>
      <c r="F199" s="98"/>
      <c r="G199" s="98"/>
      <c r="H199" s="98"/>
      <c r="I199" s="98"/>
      <c r="J199" s="74"/>
    </row>
    <row r="200" spans="1:10" x14ac:dyDescent="0.25">
      <c r="A200" s="97"/>
      <c r="B200" s="97"/>
      <c r="C200" s="98"/>
      <c r="D200" s="98"/>
      <c r="E200" s="98"/>
      <c r="F200" s="98"/>
      <c r="G200" s="98"/>
      <c r="H200" s="98"/>
      <c r="I200" s="98"/>
      <c r="J200" s="74"/>
    </row>
    <row r="201" spans="1:10" x14ac:dyDescent="0.25">
      <c r="A201" s="97"/>
      <c r="B201" s="97"/>
      <c r="C201" s="98"/>
      <c r="D201" s="98"/>
      <c r="E201" s="98"/>
      <c r="F201" s="98"/>
      <c r="G201" s="98"/>
      <c r="H201" s="98"/>
      <c r="I201" s="98"/>
      <c r="J201" s="74"/>
    </row>
    <row r="202" spans="1:10" x14ac:dyDescent="0.25">
      <c r="A202" s="97"/>
      <c r="B202" s="97"/>
      <c r="C202" s="98"/>
      <c r="D202" s="98"/>
      <c r="E202" s="98"/>
      <c r="F202" s="98"/>
      <c r="G202" s="98"/>
      <c r="H202" s="98"/>
      <c r="I202" s="98"/>
      <c r="J202" s="74"/>
    </row>
    <row r="203" spans="1:10" x14ac:dyDescent="0.25">
      <c r="A203" s="97"/>
      <c r="B203" s="97"/>
      <c r="C203" s="98"/>
      <c r="D203" s="98"/>
      <c r="E203" s="98"/>
      <c r="F203" s="98"/>
      <c r="G203" s="98"/>
      <c r="H203" s="98"/>
      <c r="I203" s="98"/>
      <c r="J203" s="74"/>
    </row>
    <row r="204" spans="1:10" x14ac:dyDescent="0.25">
      <c r="A204" s="97"/>
      <c r="B204" s="97"/>
      <c r="C204" s="98"/>
      <c r="D204" s="98"/>
      <c r="E204" s="98"/>
      <c r="F204" s="98"/>
      <c r="G204" s="98"/>
      <c r="H204" s="98"/>
      <c r="I204" s="98"/>
      <c r="J204" s="74"/>
    </row>
    <row r="205" spans="1:10" x14ac:dyDescent="0.25">
      <c r="A205" s="97"/>
      <c r="B205" s="97"/>
      <c r="C205" s="98"/>
      <c r="D205" s="98"/>
      <c r="E205" s="98"/>
      <c r="F205" s="98"/>
      <c r="G205" s="98"/>
      <c r="H205" s="98"/>
      <c r="I205" s="98"/>
      <c r="J205" s="74"/>
    </row>
    <row r="206" spans="1:10" x14ac:dyDescent="0.25">
      <c r="A206" s="97"/>
      <c r="B206" s="97"/>
      <c r="C206" s="98"/>
      <c r="D206" s="98"/>
      <c r="E206" s="98"/>
      <c r="F206" s="98"/>
      <c r="G206" s="98"/>
      <c r="H206" s="98"/>
      <c r="I206" s="98"/>
      <c r="J206" s="74"/>
    </row>
    <row r="207" spans="1:10" x14ac:dyDescent="0.25">
      <c r="A207" s="97"/>
      <c r="B207" s="97"/>
      <c r="C207" s="98"/>
      <c r="D207" s="98"/>
      <c r="E207" s="98"/>
      <c r="F207" s="98"/>
      <c r="G207" s="98"/>
      <c r="H207" s="98"/>
      <c r="I207" s="98"/>
      <c r="J207" s="74"/>
    </row>
    <row r="208" spans="1:10" x14ac:dyDescent="0.25">
      <c r="A208" s="97"/>
      <c r="B208" s="97"/>
      <c r="C208" s="98"/>
      <c r="D208" s="98"/>
      <c r="E208" s="98"/>
      <c r="F208" s="98"/>
      <c r="G208" s="98"/>
      <c r="H208" s="98"/>
      <c r="I208" s="98"/>
      <c r="J208" s="74"/>
    </row>
    <row r="209" spans="1:10" x14ac:dyDescent="0.25">
      <c r="A209" s="97"/>
      <c r="B209" s="97"/>
      <c r="C209" s="98"/>
      <c r="D209" s="98"/>
      <c r="E209" s="98"/>
      <c r="F209" s="98"/>
      <c r="G209" s="98"/>
      <c r="H209" s="98"/>
      <c r="I209" s="98"/>
      <c r="J209" s="74"/>
    </row>
    <row r="210" spans="1:10" x14ac:dyDescent="0.25">
      <c r="A210" s="97"/>
      <c r="B210" s="97"/>
      <c r="C210" s="98"/>
      <c r="D210" s="98"/>
      <c r="E210" s="98"/>
      <c r="F210" s="98"/>
      <c r="G210" s="98"/>
      <c r="H210" s="98"/>
      <c r="I210" s="98"/>
      <c r="J210" s="74"/>
    </row>
    <row r="211" spans="1:10" x14ac:dyDescent="0.25">
      <c r="A211" s="97"/>
      <c r="B211" s="97"/>
      <c r="C211" s="98"/>
      <c r="D211" s="98"/>
      <c r="E211" s="98"/>
      <c r="F211" s="98"/>
      <c r="G211" s="98"/>
      <c r="H211" s="98"/>
      <c r="I211" s="98"/>
      <c r="J211" s="74"/>
    </row>
    <row r="212" spans="1:10" x14ac:dyDescent="0.25">
      <c r="A212" s="97"/>
      <c r="B212" s="97"/>
      <c r="C212" s="98"/>
      <c r="D212" s="98"/>
      <c r="E212" s="98"/>
      <c r="F212" s="98"/>
      <c r="G212" s="98"/>
      <c r="H212" s="98"/>
      <c r="I212" s="98"/>
      <c r="J212" s="74"/>
    </row>
    <row r="213" spans="1:10" x14ac:dyDescent="0.25">
      <c r="A213" s="97"/>
      <c r="B213" s="97"/>
      <c r="C213" s="98"/>
      <c r="D213" s="98"/>
      <c r="E213" s="98"/>
      <c r="F213" s="98"/>
      <c r="G213" s="98"/>
      <c r="H213" s="98"/>
      <c r="I213" s="98"/>
      <c r="J213" s="74"/>
    </row>
    <row r="214" spans="1:10" x14ac:dyDescent="0.25">
      <c r="A214" s="97"/>
      <c r="B214" s="97"/>
      <c r="C214" s="98"/>
      <c r="D214" s="98"/>
      <c r="E214" s="98"/>
      <c r="F214" s="98"/>
      <c r="G214" s="98"/>
      <c r="H214" s="98"/>
      <c r="I214" s="98"/>
      <c r="J214" s="74"/>
    </row>
    <row r="215" spans="1:10" x14ac:dyDescent="0.25">
      <c r="A215" s="97"/>
      <c r="B215" s="97"/>
      <c r="C215" s="98"/>
      <c r="D215" s="98"/>
      <c r="E215" s="98"/>
      <c r="F215" s="98"/>
      <c r="G215" s="98"/>
      <c r="H215" s="98"/>
      <c r="I215" s="98"/>
      <c r="J215" s="74"/>
    </row>
    <row r="216" spans="1:10" x14ac:dyDescent="0.25">
      <c r="A216" s="97"/>
      <c r="B216" s="97"/>
      <c r="C216" s="98"/>
      <c r="D216" s="98"/>
      <c r="E216" s="98"/>
      <c r="F216" s="98"/>
      <c r="G216" s="98"/>
      <c r="H216" s="98"/>
      <c r="I216" s="98"/>
      <c r="J216" s="74"/>
    </row>
    <row r="217" spans="1:10" x14ac:dyDescent="0.25">
      <c r="A217" s="97"/>
      <c r="B217" s="97"/>
      <c r="C217" s="98"/>
      <c r="D217" s="98"/>
      <c r="E217" s="98"/>
      <c r="F217" s="98"/>
      <c r="G217" s="98"/>
      <c r="H217" s="98"/>
      <c r="I217" s="98"/>
      <c r="J217" s="74"/>
    </row>
    <row r="218" spans="1:10" x14ac:dyDescent="0.25">
      <c r="A218" s="97"/>
      <c r="B218" s="97"/>
      <c r="C218" s="98"/>
      <c r="D218" s="98"/>
      <c r="E218" s="98"/>
      <c r="F218" s="98"/>
      <c r="G218" s="98"/>
      <c r="H218" s="98"/>
      <c r="I218" s="98"/>
      <c r="J218" s="74"/>
    </row>
    <row r="219" spans="1:10" x14ac:dyDescent="0.25">
      <c r="A219" s="97"/>
      <c r="B219" s="97"/>
      <c r="C219" s="98"/>
      <c r="D219" s="98"/>
      <c r="E219" s="98"/>
      <c r="F219" s="98"/>
      <c r="G219" s="98"/>
      <c r="H219" s="98"/>
      <c r="I219" s="98"/>
      <c r="J219" s="74"/>
    </row>
    <row r="220" spans="1:10" x14ac:dyDescent="0.25">
      <c r="A220" s="97"/>
      <c r="B220" s="97"/>
      <c r="C220" s="98"/>
      <c r="D220" s="98"/>
      <c r="E220" s="98"/>
      <c r="F220" s="98"/>
      <c r="G220" s="98"/>
      <c r="H220" s="98"/>
      <c r="I220" s="98"/>
      <c r="J220" s="74"/>
    </row>
    <row r="221" spans="1:10" x14ac:dyDescent="0.25">
      <c r="A221" s="97"/>
      <c r="B221" s="97"/>
      <c r="C221" s="98"/>
      <c r="D221" s="98"/>
      <c r="E221" s="98"/>
      <c r="F221" s="98"/>
      <c r="G221" s="98"/>
      <c r="H221" s="98"/>
      <c r="I221" s="98"/>
      <c r="J221" s="74"/>
    </row>
    <row r="222" spans="1:10" x14ac:dyDescent="0.25">
      <c r="A222" s="97"/>
      <c r="B222" s="97"/>
      <c r="C222" s="98"/>
      <c r="D222" s="98"/>
      <c r="E222" s="98"/>
      <c r="F222" s="98"/>
      <c r="G222" s="98"/>
      <c r="H222" s="98"/>
      <c r="I222" s="98"/>
      <c r="J222" s="74"/>
    </row>
    <row r="223" spans="1:10" x14ac:dyDescent="0.25">
      <c r="A223" s="97"/>
      <c r="B223" s="97"/>
      <c r="C223" s="98"/>
      <c r="D223" s="98"/>
      <c r="E223" s="98"/>
      <c r="F223" s="98"/>
      <c r="G223" s="98"/>
      <c r="H223" s="98"/>
      <c r="I223" s="98"/>
      <c r="J223" s="74"/>
    </row>
    <row r="224" spans="1:10" x14ac:dyDescent="0.25">
      <c r="A224" s="97"/>
      <c r="B224" s="97"/>
      <c r="C224" s="98"/>
      <c r="D224" s="98"/>
      <c r="E224" s="98"/>
      <c r="F224" s="98"/>
      <c r="G224" s="98"/>
      <c r="H224" s="98"/>
      <c r="I224" s="98"/>
      <c r="J224" s="74"/>
    </row>
    <row r="225" spans="1:10" x14ac:dyDescent="0.25">
      <c r="A225" s="97"/>
      <c r="B225" s="97"/>
      <c r="C225" s="98"/>
      <c r="D225" s="98"/>
      <c r="E225" s="98"/>
      <c r="F225" s="98"/>
      <c r="G225" s="98"/>
      <c r="H225" s="98"/>
      <c r="I225" s="98"/>
      <c r="J225" s="74"/>
    </row>
    <row r="226" spans="1:10" x14ac:dyDescent="0.25">
      <c r="A226" s="97"/>
      <c r="B226" s="97"/>
      <c r="C226" s="98"/>
      <c r="D226" s="98"/>
      <c r="E226" s="98"/>
      <c r="F226" s="98"/>
      <c r="G226" s="98"/>
      <c r="H226" s="98"/>
      <c r="I226" s="98"/>
      <c r="J226" s="74"/>
    </row>
    <row r="227" spans="1:10" x14ac:dyDescent="0.25">
      <c r="A227" s="97"/>
      <c r="B227" s="97"/>
      <c r="C227" s="98"/>
      <c r="D227" s="98"/>
      <c r="E227" s="98"/>
      <c r="F227" s="98"/>
      <c r="G227" s="98"/>
      <c r="H227" s="98"/>
      <c r="I227" s="98"/>
      <c r="J227" s="74"/>
    </row>
    <row r="228" spans="1:10" x14ac:dyDescent="0.25">
      <c r="A228" s="97"/>
      <c r="B228" s="97"/>
      <c r="C228" s="98"/>
      <c r="D228" s="98"/>
      <c r="E228" s="98"/>
      <c r="F228" s="98"/>
      <c r="G228" s="98"/>
      <c r="H228" s="98"/>
      <c r="I228" s="98"/>
      <c r="J228" s="74"/>
    </row>
    <row r="229" spans="1:10" x14ac:dyDescent="0.25">
      <c r="A229" s="97"/>
      <c r="B229" s="97"/>
      <c r="C229" s="98"/>
      <c r="D229" s="98"/>
      <c r="E229" s="98"/>
      <c r="F229" s="98"/>
      <c r="G229" s="98"/>
      <c r="H229" s="98"/>
      <c r="I229" s="98"/>
      <c r="J229" s="74"/>
    </row>
    <row r="230" spans="1:10" x14ac:dyDescent="0.25">
      <c r="A230" s="97"/>
      <c r="B230" s="97"/>
      <c r="C230" s="98"/>
      <c r="D230" s="98"/>
      <c r="E230" s="98"/>
      <c r="F230" s="98"/>
      <c r="G230" s="98"/>
      <c r="H230" s="98"/>
      <c r="I230" s="98"/>
      <c r="J230" s="74"/>
    </row>
    <row r="231" spans="1:10" x14ac:dyDescent="0.25">
      <c r="A231" s="97"/>
      <c r="B231" s="97"/>
      <c r="C231" s="98"/>
      <c r="D231" s="98"/>
      <c r="E231" s="98"/>
      <c r="F231" s="98"/>
      <c r="G231" s="98"/>
      <c r="H231" s="98"/>
      <c r="I231" s="98"/>
      <c r="J231" s="74"/>
    </row>
    <row r="232" spans="1:10" x14ac:dyDescent="0.25">
      <c r="A232" s="97"/>
      <c r="B232" s="97"/>
      <c r="C232" s="98"/>
      <c r="D232" s="98"/>
      <c r="E232" s="98"/>
      <c r="F232" s="98"/>
      <c r="G232" s="98"/>
      <c r="H232" s="98"/>
      <c r="I232" s="98"/>
      <c r="J232" s="74"/>
    </row>
    <row r="233" spans="1:10" x14ac:dyDescent="0.25">
      <c r="A233" s="97"/>
      <c r="B233" s="97"/>
      <c r="C233" s="98"/>
      <c r="D233" s="98"/>
      <c r="E233" s="98"/>
      <c r="F233" s="98"/>
      <c r="G233" s="98"/>
      <c r="H233" s="98"/>
      <c r="I233" s="98"/>
      <c r="J233" s="74"/>
    </row>
    <row r="234" spans="1:10" x14ac:dyDescent="0.25">
      <c r="A234" s="97"/>
      <c r="B234" s="97"/>
      <c r="C234" s="98"/>
      <c r="D234" s="98"/>
      <c r="E234" s="98"/>
      <c r="F234" s="98"/>
      <c r="G234" s="98"/>
      <c r="H234" s="98"/>
      <c r="I234" s="98"/>
      <c r="J234" s="74"/>
    </row>
    <row r="235" spans="1:10" x14ac:dyDescent="0.25">
      <c r="A235" s="97"/>
      <c r="B235" s="97"/>
      <c r="C235" s="98"/>
      <c r="D235" s="98"/>
      <c r="E235" s="98"/>
      <c r="F235" s="98"/>
      <c r="G235" s="98"/>
      <c r="H235" s="98"/>
      <c r="I235" s="98"/>
      <c r="J235" s="74"/>
    </row>
    <row r="236" spans="1:10" x14ac:dyDescent="0.25">
      <c r="A236" s="97"/>
      <c r="B236" s="97"/>
      <c r="C236" s="98"/>
      <c r="D236" s="98"/>
      <c r="E236" s="98"/>
      <c r="F236" s="98"/>
      <c r="G236" s="98"/>
      <c r="H236" s="98"/>
      <c r="I236" s="98"/>
      <c r="J236" s="74"/>
    </row>
    <row r="237" spans="1:10" x14ac:dyDescent="0.25">
      <c r="A237" s="97"/>
      <c r="B237" s="97"/>
      <c r="C237" s="98"/>
      <c r="D237" s="98"/>
      <c r="E237" s="98"/>
      <c r="F237" s="98"/>
      <c r="G237" s="98"/>
      <c r="H237" s="98"/>
      <c r="I237" s="98"/>
      <c r="J237" s="74"/>
    </row>
    <row r="238" spans="1:10" x14ac:dyDescent="0.25">
      <c r="A238" s="97"/>
      <c r="B238" s="97"/>
      <c r="C238" s="98"/>
      <c r="D238" s="98"/>
      <c r="E238" s="98"/>
      <c r="F238" s="98"/>
      <c r="G238" s="98"/>
      <c r="H238" s="98"/>
      <c r="I238" s="98"/>
      <c r="J238" s="74"/>
    </row>
    <row r="239" spans="1:10" x14ac:dyDescent="0.25">
      <c r="A239" s="97"/>
      <c r="B239" s="97"/>
      <c r="C239" s="98"/>
      <c r="D239" s="98"/>
      <c r="E239" s="98"/>
      <c r="F239" s="98"/>
      <c r="G239" s="98"/>
      <c r="H239" s="98"/>
      <c r="I239" s="98"/>
      <c r="J239" s="74"/>
    </row>
    <row r="240" spans="1:10" x14ac:dyDescent="0.25">
      <c r="A240" s="97"/>
      <c r="B240" s="97"/>
      <c r="C240" s="98"/>
      <c r="D240" s="98"/>
      <c r="E240" s="98"/>
      <c r="F240" s="98"/>
      <c r="G240" s="98"/>
      <c r="H240" s="98"/>
      <c r="I240" s="98"/>
      <c r="J240" s="74"/>
    </row>
    <row r="241" spans="1:10" x14ac:dyDescent="0.25">
      <c r="A241" s="97"/>
      <c r="B241" s="97"/>
      <c r="C241" s="98"/>
      <c r="D241" s="98"/>
      <c r="E241" s="98"/>
      <c r="F241" s="98"/>
      <c r="G241" s="98"/>
      <c r="H241" s="98"/>
      <c r="I241" s="98"/>
      <c r="J241" s="74"/>
    </row>
    <row r="242" spans="1:10" x14ac:dyDescent="0.25">
      <c r="A242" s="97"/>
      <c r="B242" s="97"/>
      <c r="C242" s="98"/>
      <c r="D242" s="98"/>
      <c r="E242" s="98"/>
      <c r="F242" s="98"/>
      <c r="G242" s="98"/>
      <c r="H242" s="98"/>
      <c r="I242" s="98"/>
      <c r="J242" s="74"/>
    </row>
    <row r="243" spans="1:10" x14ac:dyDescent="0.25">
      <c r="A243" s="97"/>
      <c r="B243" s="97"/>
      <c r="C243" s="98"/>
      <c r="D243" s="98"/>
      <c r="E243" s="98"/>
      <c r="F243" s="98"/>
      <c r="G243" s="98"/>
      <c r="H243" s="98"/>
      <c r="I243" s="98"/>
      <c r="J243" s="74"/>
    </row>
    <row r="244" spans="1:10" x14ac:dyDescent="0.25">
      <c r="A244" s="97"/>
      <c r="B244" s="97"/>
      <c r="C244" s="98"/>
      <c r="D244" s="98"/>
      <c r="E244" s="98"/>
      <c r="F244" s="98"/>
      <c r="G244" s="98"/>
      <c r="H244" s="98"/>
      <c r="I244" s="98"/>
      <c r="J244" s="74"/>
    </row>
    <row r="245" spans="1:10" x14ac:dyDescent="0.25">
      <c r="A245" s="97"/>
      <c r="B245" s="97"/>
      <c r="C245" s="98"/>
      <c r="D245" s="98"/>
      <c r="E245" s="98"/>
      <c r="F245" s="98"/>
      <c r="G245" s="98"/>
      <c r="H245" s="98"/>
      <c r="I245" s="98"/>
      <c r="J245" s="74"/>
    </row>
    <row r="246" spans="1:10" x14ac:dyDescent="0.25">
      <c r="A246" s="97"/>
      <c r="B246" s="97"/>
      <c r="C246" s="98"/>
      <c r="D246" s="98"/>
      <c r="E246" s="98"/>
      <c r="F246" s="98"/>
      <c r="G246" s="98"/>
      <c r="H246" s="98"/>
      <c r="I246" s="98"/>
      <c r="J246" s="74"/>
    </row>
    <row r="247" spans="1:10" x14ac:dyDescent="0.25">
      <c r="A247" s="97"/>
      <c r="B247" s="97"/>
      <c r="C247" s="98"/>
      <c r="D247" s="98"/>
      <c r="E247" s="98"/>
      <c r="F247" s="98"/>
      <c r="G247" s="98"/>
      <c r="H247" s="98"/>
      <c r="I247" s="98"/>
      <c r="J247" s="74"/>
    </row>
    <row r="248" spans="1:10" x14ac:dyDescent="0.25">
      <c r="A248" s="97"/>
      <c r="B248" s="97"/>
      <c r="C248" s="98"/>
      <c r="D248" s="98"/>
      <c r="E248" s="98"/>
      <c r="F248" s="98"/>
      <c r="G248" s="98"/>
      <c r="H248" s="98"/>
      <c r="I248" s="98"/>
      <c r="J248" s="74"/>
    </row>
    <row r="249" spans="1:10" x14ac:dyDescent="0.25">
      <c r="A249" s="97"/>
      <c r="B249" s="97"/>
      <c r="C249" s="98"/>
      <c r="D249" s="98"/>
      <c r="E249" s="98"/>
      <c r="F249" s="98"/>
      <c r="G249" s="98"/>
      <c r="H249" s="98"/>
      <c r="I249" s="98"/>
      <c r="J249" s="74"/>
    </row>
    <row r="250" spans="1:10" x14ac:dyDescent="0.25">
      <c r="A250" s="97"/>
      <c r="B250" s="97"/>
      <c r="C250" s="98"/>
      <c r="D250" s="98"/>
      <c r="E250" s="98"/>
      <c r="F250" s="98"/>
      <c r="G250" s="98"/>
      <c r="H250" s="98"/>
      <c r="I250" s="98"/>
      <c r="J250" s="74"/>
    </row>
    <row r="251" spans="1:10" x14ac:dyDescent="0.25">
      <c r="A251" s="97"/>
      <c r="B251" s="97"/>
      <c r="C251" s="98"/>
      <c r="D251" s="98"/>
      <c r="E251" s="98"/>
      <c r="F251" s="98"/>
      <c r="G251" s="98"/>
      <c r="H251" s="98"/>
      <c r="I251" s="98"/>
      <c r="J251" s="74"/>
    </row>
    <row r="252" spans="1:10" x14ac:dyDescent="0.25">
      <c r="A252" s="97"/>
      <c r="B252" s="97"/>
      <c r="C252" s="98"/>
      <c r="D252" s="98"/>
      <c r="E252" s="98"/>
      <c r="F252" s="98"/>
      <c r="G252" s="98"/>
      <c r="H252" s="98"/>
      <c r="I252" s="98"/>
      <c r="J252" s="74"/>
    </row>
    <row r="253" spans="1:10" x14ac:dyDescent="0.25">
      <c r="A253" s="97"/>
      <c r="B253" s="97"/>
      <c r="C253" s="98"/>
      <c r="D253" s="98"/>
      <c r="E253" s="98"/>
      <c r="F253" s="98"/>
      <c r="G253" s="98"/>
      <c r="H253" s="98"/>
      <c r="I253" s="98"/>
      <c r="J253" s="74"/>
    </row>
    <row r="254" spans="1:10" x14ac:dyDescent="0.25">
      <c r="A254" s="97"/>
      <c r="B254" s="97"/>
      <c r="C254" s="98"/>
      <c r="D254" s="98"/>
      <c r="E254" s="98"/>
      <c r="F254" s="98"/>
      <c r="G254" s="98"/>
      <c r="H254" s="98"/>
      <c r="I254" s="98"/>
      <c r="J254" s="74"/>
    </row>
    <row r="255" spans="1:10" x14ac:dyDescent="0.25">
      <c r="A255" s="97"/>
      <c r="B255" s="97"/>
      <c r="C255" s="98"/>
      <c r="D255" s="98"/>
      <c r="E255" s="98"/>
      <c r="F255" s="98"/>
      <c r="G255" s="98"/>
      <c r="H255" s="98"/>
      <c r="I255" s="98"/>
      <c r="J255" s="74"/>
    </row>
    <row r="256" spans="1:10" x14ac:dyDescent="0.25">
      <c r="A256" s="97"/>
      <c r="B256" s="97"/>
      <c r="C256" s="98"/>
      <c r="D256" s="98"/>
      <c r="E256" s="98"/>
      <c r="F256" s="98"/>
      <c r="G256" s="98"/>
      <c r="H256" s="98"/>
      <c r="I256" s="98"/>
      <c r="J256" s="74"/>
    </row>
    <row r="257" spans="1:10" x14ac:dyDescent="0.25">
      <c r="A257" s="97"/>
      <c r="B257" s="97"/>
      <c r="C257" s="98"/>
      <c r="D257" s="98"/>
      <c r="E257" s="98"/>
      <c r="F257" s="98"/>
      <c r="G257" s="98"/>
      <c r="H257" s="98"/>
      <c r="I257" s="98"/>
      <c r="J257" s="74"/>
    </row>
    <row r="258" spans="1:10" x14ac:dyDescent="0.25">
      <c r="A258" s="97"/>
      <c r="B258" s="97"/>
      <c r="C258" s="98"/>
      <c r="D258" s="98"/>
      <c r="E258" s="98"/>
      <c r="F258" s="98"/>
      <c r="G258" s="98"/>
      <c r="H258" s="98"/>
      <c r="I258" s="98"/>
      <c r="J258" s="74"/>
    </row>
    <row r="259" spans="1:10" x14ac:dyDescent="0.25">
      <c r="A259" s="97"/>
      <c r="B259" s="97"/>
      <c r="C259" s="98"/>
      <c r="D259" s="98"/>
      <c r="E259" s="98"/>
      <c r="F259" s="98"/>
      <c r="G259" s="98"/>
      <c r="H259" s="98"/>
      <c r="I259" s="98"/>
      <c r="J259" s="74"/>
    </row>
    <row r="260" spans="1:10" x14ac:dyDescent="0.25">
      <c r="A260" s="97"/>
      <c r="B260" s="97"/>
      <c r="C260" s="98"/>
      <c r="D260" s="98"/>
      <c r="E260" s="98"/>
      <c r="F260" s="98"/>
      <c r="G260" s="98"/>
      <c r="H260" s="98"/>
      <c r="I260" s="74"/>
      <c r="J260" s="74"/>
    </row>
    <row r="261" spans="1:10" x14ac:dyDescent="0.25">
      <c r="A261" s="97"/>
      <c r="B261" s="97"/>
      <c r="C261" s="98"/>
      <c r="D261" s="98"/>
      <c r="E261" s="98"/>
      <c r="F261" s="98"/>
      <c r="G261" s="98"/>
      <c r="H261" s="98"/>
      <c r="I261" s="74"/>
      <c r="J261" s="74"/>
    </row>
    <row r="262" spans="1:10" x14ac:dyDescent="0.25">
      <c r="A262" s="97"/>
      <c r="B262" s="97"/>
      <c r="C262" s="98"/>
      <c r="D262" s="98"/>
      <c r="E262" s="98"/>
      <c r="F262" s="98"/>
      <c r="G262" s="98"/>
      <c r="H262" s="98"/>
      <c r="I262" s="74"/>
      <c r="J262" s="74"/>
    </row>
    <row r="263" spans="1:10" x14ac:dyDescent="0.25">
      <c r="A263" s="97"/>
      <c r="B263" s="97"/>
      <c r="C263" s="98"/>
      <c r="D263" s="98"/>
      <c r="E263" s="98"/>
      <c r="F263" s="98"/>
      <c r="G263" s="98"/>
      <c r="H263" s="98"/>
      <c r="I263" s="74"/>
      <c r="J263" s="74"/>
    </row>
    <row r="264" spans="1:10" x14ac:dyDescent="0.25">
      <c r="A264" s="97"/>
      <c r="B264" s="97"/>
      <c r="C264" s="98"/>
      <c r="D264" s="98"/>
      <c r="E264" s="98"/>
      <c r="F264" s="98"/>
      <c r="G264" s="98"/>
      <c r="H264" s="98"/>
      <c r="I264" s="74"/>
      <c r="J264" s="74"/>
    </row>
    <row r="265" spans="1:10" x14ac:dyDescent="0.25">
      <c r="A265" s="97"/>
      <c r="B265" s="97"/>
      <c r="C265" s="98"/>
      <c r="D265" s="98"/>
      <c r="E265" s="98"/>
      <c r="F265" s="98"/>
      <c r="G265" s="98"/>
      <c r="H265" s="98"/>
      <c r="I265" s="74"/>
      <c r="J265" s="74"/>
    </row>
    <row r="266" spans="1:10" x14ac:dyDescent="0.25">
      <c r="A266" s="97"/>
      <c r="B266" s="97"/>
      <c r="C266" s="98"/>
      <c r="D266" s="98"/>
      <c r="E266" s="98"/>
      <c r="F266" s="98"/>
      <c r="G266" s="98"/>
      <c r="H266" s="98"/>
      <c r="I266" s="74"/>
      <c r="J266" s="74"/>
    </row>
    <row r="267" spans="1:10" x14ac:dyDescent="0.25">
      <c r="A267" s="97"/>
      <c r="B267" s="97"/>
      <c r="C267" s="98"/>
      <c r="D267" s="98"/>
      <c r="E267" s="98"/>
      <c r="F267" s="98"/>
      <c r="G267" s="98"/>
      <c r="H267" s="98"/>
      <c r="I267" s="74"/>
      <c r="J267" s="74"/>
    </row>
    <row r="268" spans="1:10" x14ac:dyDescent="0.25">
      <c r="A268" s="97"/>
      <c r="B268" s="97"/>
      <c r="C268" s="98"/>
      <c r="D268" s="98"/>
      <c r="E268" s="98"/>
      <c r="F268" s="98"/>
      <c r="G268" s="98"/>
      <c r="H268" s="98"/>
      <c r="I268" s="74"/>
      <c r="J268" s="74"/>
    </row>
    <row r="269" spans="1:10" x14ac:dyDescent="0.25">
      <c r="A269" s="97"/>
      <c r="B269" s="97"/>
      <c r="C269" s="98"/>
      <c r="D269" s="98"/>
      <c r="E269" s="98"/>
      <c r="F269" s="98"/>
      <c r="G269" s="98"/>
      <c r="H269" s="98"/>
      <c r="I269" s="74"/>
      <c r="J269" s="74"/>
    </row>
    <row r="270" spans="1:10" x14ac:dyDescent="0.25">
      <c r="A270" s="97"/>
      <c r="B270" s="97"/>
      <c r="C270" s="98"/>
      <c r="D270" s="98"/>
      <c r="E270" s="98"/>
      <c r="F270" s="98"/>
      <c r="G270" s="98"/>
      <c r="H270" s="98"/>
      <c r="I270" s="74"/>
      <c r="J270" s="74"/>
    </row>
    <row r="271" spans="1:10" x14ac:dyDescent="0.25">
      <c r="A271" s="97"/>
      <c r="B271" s="97"/>
      <c r="C271" s="98"/>
      <c r="D271" s="98"/>
      <c r="E271" s="98"/>
      <c r="F271" s="98"/>
      <c r="G271" s="98"/>
      <c r="H271" s="98"/>
      <c r="I271" s="74"/>
      <c r="J271" s="74"/>
    </row>
    <row r="272" spans="1:10" x14ac:dyDescent="0.25">
      <c r="A272" s="97"/>
      <c r="B272" s="97"/>
      <c r="C272" s="98"/>
      <c r="D272" s="98"/>
      <c r="E272" s="98"/>
      <c r="F272" s="98"/>
      <c r="G272" s="98"/>
      <c r="H272" s="98"/>
      <c r="I272" s="74"/>
      <c r="J272" s="74"/>
    </row>
    <row r="273" spans="1:10" x14ac:dyDescent="0.25">
      <c r="A273" s="97"/>
      <c r="B273" s="97"/>
      <c r="C273" s="97"/>
      <c r="D273" s="97"/>
      <c r="E273" s="97"/>
      <c r="F273" s="97"/>
      <c r="G273" s="98"/>
      <c r="H273" s="98"/>
      <c r="I273" s="74"/>
      <c r="J273" s="74"/>
    </row>
    <row r="274" spans="1:10" x14ac:dyDescent="0.25">
      <c r="A274" s="97"/>
      <c r="B274" s="97"/>
      <c r="C274" s="97"/>
      <c r="D274" s="97"/>
      <c r="E274" s="97"/>
      <c r="F274" s="97"/>
      <c r="G274" s="98"/>
      <c r="H274" s="98"/>
      <c r="I274" s="74"/>
      <c r="J274" s="74"/>
    </row>
    <row r="275" spans="1:10" x14ac:dyDescent="0.25">
      <c r="A275" s="97"/>
      <c r="B275" s="97"/>
      <c r="C275" s="97"/>
      <c r="D275" s="97"/>
      <c r="E275" s="97"/>
      <c r="F275" s="97"/>
      <c r="G275" s="98"/>
      <c r="H275" s="98"/>
      <c r="I275" s="74"/>
      <c r="J275" s="74"/>
    </row>
    <row r="276" spans="1:10" x14ac:dyDescent="0.25">
      <c r="A276" s="97"/>
      <c r="B276" s="97"/>
      <c r="C276" s="97"/>
      <c r="D276" s="97"/>
      <c r="E276" s="97"/>
      <c r="F276" s="97"/>
      <c r="G276" s="98"/>
      <c r="H276" s="98"/>
      <c r="I276" s="74"/>
      <c r="J276" s="74"/>
    </row>
    <row r="277" spans="1:10" x14ac:dyDescent="0.25">
      <c r="A277" s="97"/>
      <c r="B277" s="97"/>
      <c r="C277" s="97"/>
      <c r="D277" s="97"/>
      <c r="E277" s="97"/>
      <c r="F277" s="97"/>
      <c r="G277" s="98"/>
      <c r="H277" s="98"/>
      <c r="I277" s="74"/>
      <c r="J277" s="74"/>
    </row>
    <row r="278" spans="1:10" x14ac:dyDescent="0.25">
      <c r="A278" s="97"/>
      <c r="B278" s="97"/>
      <c r="C278" s="97"/>
      <c r="D278" s="97"/>
      <c r="E278" s="97"/>
      <c r="F278" s="97"/>
      <c r="G278" s="98"/>
      <c r="H278" s="98"/>
      <c r="I278" s="74"/>
      <c r="J278" s="74"/>
    </row>
    <row r="279" spans="1:10" x14ac:dyDescent="0.25">
      <c r="A279" s="97"/>
      <c r="B279" s="97"/>
      <c r="C279" s="97"/>
      <c r="D279" s="97"/>
      <c r="E279" s="97"/>
      <c r="F279" s="97"/>
      <c r="G279" s="98"/>
      <c r="H279" s="98"/>
      <c r="I279" s="74"/>
      <c r="J279" s="74"/>
    </row>
    <row r="280" spans="1:10" x14ac:dyDescent="0.25">
      <c r="A280" s="97"/>
      <c r="B280" s="97"/>
      <c r="C280" s="97"/>
      <c r="D280" s="97"/>
      <c r="E280" s="97"/>
      <c r="F280" s="97"/>
      <c r="G280" s="98"/>
      <c r="H280" s="98"/>
      <c r="I280" s="74"/>
      <c r="J280" s="74"/>
    </row>
    <row r="281" spans="1:10" x14ac:dyDescent="0.25">
      <c r="A281" s="97"/>
      <c r="B281" s="97"/>
      <c r="C281" s="97"/>
      <c r="D281" s="97"/>
      <c r="E281" s="97"/>
      <c r="F281" s="97"/>
      <c r="G281" s="98"/>
      <c r="H281" s="98"/>
      <c r="I281" s="74"/>
      <c r="J281" s="74"/>
    </row>
    <row r="282" spans="1:10" x14ac:dyDescent="0.25">
      <c r="A282" s="97"/>
      <c r="B282" s="97"/>
      <c r="C282" s="97"/>
      <c r="D282" s="97"/>
      <c r="E282" s="97"/>
      <c r="F282" s="97"/>
      <c r="G282" s="98"/>
      <c r="H282" s="98"/>
      <c r="I282" s="74"/>
      <c r="J282" s="74"/>
    </row>
  </sheetData>
  <mergeCells count="31">
    <mergeCell ref="A7:A10"/>
    <mergeCell ref="A1:I1"/>
    <mergeCell ref="A2:I2"/>
    <mergeCell ref="A3:I3"/>
    <mergeCell ref="A5:A6"/>
    <mergeCell ref="B5:B6"/>
    <mergeCell ref="C5:C6"/>
    <mergeCell ref="D5:D6"/>
    <mergeCell ref="E5:E6"/>
    <mergeCell ref="F5:F6"/>
    <mergeCell ref="A92:A94"/>
    <mergeCell ref="A11:A17"/>
    <mergeCell ref="A18:A19"/>
    <mergeCell ref="A20:A21"/>
    <mergeCell ref="A22:A23"/>
    <mergeCell ref="A24:A55"/>
    <mergeCell ref="A56:A57"/>
    <mergeCell ref="A58:A59"/>
    <mergeCell ref="A60:A82"/>
    <mergeCell ref="A83:A86"/>
    <mergeCell ref="A87:A89"/>
    <mergeCell ref="A90:A91"/>
    <mergeCell ref="A116:A118"/>
    <mergeCell ref="A119:A121"/>
    <mergeCell ref="A122:A123"/>
    <mergeCell ref="A95:A96"/>
    <mergeCell ref="A97:A103"/>
    <mergeCell ref="A105:A107"/>
    <mergeCell ref="A108:A109"/>
    <mergeCell ref="A110:A112"/>
    <mergeCell ref="A113:A115"/>
  </mergeCells>
  <pageMargins left="0.25" right="0.25" top="0.75" bottom="0.75" header="0.3" footer="0.3"/>
  <pageSetup paperSize="9" scale="80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282"/>
  <sheetViews>
    <sheetView workbookViewId="0">
      <selection activeCell="K109" sqref="K109"/>
    </sheetView>
  </sheetViews>
  <sheetFormatPr defaultRowHeight="15" x14ac:dyDescent="0.25"/>
  <cols>
    <col min="1" max="1" width="3.28515625" customWidth="1"/>
    <col min="2" max="2" width="37" customWidth="1"/>
    <col min="3" max="3" width="10.28515625" customWidth="1"/>
    <col min="4" max="4" width="10.7109375" customWidth="1"/>
    <col min="5" max="5" width="13.140625" bestFit="1" customWidth="1"/>
    <col min="6" max="6" width="9.5703125" customWidth="1"/>
    <col min="7" max="7" width="10.140625" customWidth="1"/>
    <col min="8" max="9" width="11.42578125" bestFit="1" customWidth="1"/>
    <col min="257" max="257" width="3.28515625" customWidth="1"/>
    <col min="258" max="258" width="31.42578125" customWidth="1"/>
    <col min="259" max="259" width="10.28515625" customWidth="1"/>
    <col min="260" max="260" width="10.7109375" customWidth="1"/>
    <col min="261" max="261" width="13.140625" bestFit="1" customWidth="1"/>
    <col min="262" max="262" width="9.5703125" customWidth="1"/>
    <col min="263" max="263" width="10.140625" customWidth="1"/>
    <col min="264" max="265" width="11.42578125" bestFit="1" customWidth="1"/>
    <col min="513" max="513" width="3.28515625" customWidth="1"/>
    <col min="514" max="514" width="31.42578125" customWidth="1"/>
    <col min="515" max="515" width="10.28515625" customWidth="1"/>
    <col min="516" max="516" width="10.7109375" customWidth="1"/>
    <col min="517" max="517" width="13.140625" bestFit="1" customWidth="1"/>
    <col min="518" max="518" width="9.5703125" customWidth="1"/>
    <col min="519" max="519" width="10.140625" customWidth="1"/>
    <col min="520" max="521" width="11.42578125" bestFit="1" customWidth="1"/>
    <col min="769" max="769" width="3.28515625" customWidth="1"/>
    <col min="770" max="770" width="31.42578125" customWidth="1"/>
    <col min="771" max="771" width="10.28515625" customWidth="1"/>
    <col min="772" max="772" width="10.7109375" customWidth="1"/>
    <col min="773" max="773" width="13.140625" bestFit="1" customWidth="1"/>
    <col min="774" max="774" width="9.5703125" customWidth="1"/>
    <col min="775" max="775" width="10.140625" customWidth="1"/>
    <col min="776" max="777" width="11.42578125" bestFit="1" customWidth="1"/>
    <col min="1025" max="1025" width="3.28515625" customWidth="1"/>
    <col min="1026" max="1026" width="31.42578125" customWidth="1"/>
    <col min="1027" max="1027" width="10.28515625" customWidth="1"/>
    <col min="1028" max="1028" width="10.7109375" customWidth="1"/>
    <col min="1029" max="1029" width="13.140625" bestFit="1" customWidth="1"/>
    <col min="1030" max="1030" width="9.5703125" customWidth="1"/>
    <col min="1031" max="1031" width="10.140625" customWidth="1"/>
    <col min="1032" max="1033" width="11.42578125" bestFit="1" customWidth="1"/>
    <col min="1281" max="1281" width="3.28515625" customWidth="1"/>
    <col min="1282" max="1282" width="31.42578125" customWidth="1"/>
    <col min="1283" max="1283" width="10.28515625" customWidth="1"/>
    <col min="1284" max="1284" width="10.7109375" customWidth="1"/>
    <col min="1285" max="1285" width="13.140625" bestFit="1" customWidth="1"/>
    <col min="1286" max="1286" width="9.5703125" customWidth="1"/>
    <col min="1287" max="1287" width="10.140625" customWidth="1"/>
    <col min="1288" max="1289" width="11.42578125" bestFit="1" customWidth="1"/>
    <col min="1537" max="1537" width="3.28515625" customWidth="1"/>
    <col min="1538" max="1538" width="31.42578125" customWidth="1"/>
    <col min="1539" max="1539" width="10.28515625" customWidth="1"/>
    <col min="1540" max="1540" width="10.7109375" customWidth="1"/>
    <col min="1541" max="1541" width="13.140625" bestFit="1" customWidth="1"/>
    <col min="1542" max="1542" width="9.5703125" customWidth="1"/>
    <col min="1543" max="1543" width="10.140625" customWidth="1"/>
    <col min="1544" max="1545" width="11.42578125" bestFit="1" customWidth="1"/>
    <col min="1793" max="1793" width="3.28515625" customWidth="1"/>
    <col min="1794" max="1794" width="31.42578125" customWidth="1"/>
    <col min="1795" max="1795" width="10.28515625" customWidth="1"/>
    <col min="1796" max="1796" width="10.7109375" customWidth="1"/>
    <col min="1797" max="1797" width="13.140625" bestFit="1" customWidth="1"/>
    <col min="1798" max="1798" width="9.5703125" customWidth="1"/>
    <col min="1799" max="1799" width="10.140625" customWidth="1"/>
    <col min="1800" max="1801" width="11.42578125" bestFit="1" customWidth="1"/>
    <col min="2049" max="2049" width="3.28515625" customWidth="1"/>
    <col min="2050" max="2050" width="31.42578125" customWidth="1"/>
    <col min="2051" max="2051" width="10.28515625" customWidth="1"/>
    <col min="2052" max="2052" width="10.7109375" customWidth="1"/>
    <col min="2053" max="2053" width="13.140625" bestFit="1" customWidth="1"/>
    <col min="2054" max="2054" width="9.5703125" customWidth="1"/>
    <col min="2055" max="2055" width="10.140625" customWidth="1"/>
    <col min="2056" max="2057" width="11.42578125" bestFit="1" customWidth="1"/>
    <col min="2305" max="2305" width="3.28515625" customWidth="1"/>
    <col min="2306" max="2306" width="31.42578125" customWidth="1"/>
    <col min="2307" max="2307" width="10.28515625" customWidth="1"/>
    <col min="2308" max="2308" width="10.7109375" customWidth="1"/>
    <col min="2309" max="2309" width="13.140625" bestFit="1" customWidth="1"/>
    <col min="2310" max="2310" width="9.5703125" customWidth="1"/>
    <col min="2311" max="2311" width="10.140625" customWidth="1"/>
    <col min="2312" max="2313" width="11.42578125" bestFit="1" customWidth="1"/>
    <col min="2561" max="2561" width="3.28515625" customWidth="1"/>
    <col min="2562" max="2562" width="31.42578125" customWidth="1"/>
    <col min="2563" max="2563" width="10.28515625" customWidth="1"/>
    <col min="2564" max="2564" width="10.7109375" customWidth="1"/>
    <col min="2565" max="2565" width="13.140625" bestFit="1" customWidth="1"/>
    <col min="2566" max="2566" width="9.5703125" customWidth="1"/>
    <col min="2567" max="2567" width="10.140625" customWidth="1"/>
    <col min="2568" max="2569" width="11.42578125" bestFit="1" customWidth="1"/>
    <col min="2817" max="2817" width="3.28515625" customWidth="1"/>
    <col min="2818" max="2818" width="31.42578125" customWidth="1"/>
    <col min="2819" max="2819" width="10.28515625" customWidth="1"/>
    <col min="2820" max="2820" width="10.7109375" customWidth="1"/>
    <col min="2821" max="2821" width="13.140625" bestFit="1" customWidth="1"/>
    <col min="2822" max="2822" width="9.5703125" customWidth="1"/>
    <col min="2823" max="2823" width="10.140625" customWidth="1"/>
    <col min="2824" max="2825" width="11.42578125" bestFit="1" customWidth="1"/>
    <col min="3073" max="3073" width="3.28515625" customWidth="1"/>
    <col min="3074" max="3074" width="31.42578125" customWidth="1"/>
    <col min="3075" max="3075" width="10.28515625" customWidth="1"/>
    <col min="3076" max="3076" width="10.7109375" customWidth="1"/>
    <col min="3077" max="3077" width="13.140625" bestFit="1" customWidth="1"/>
    <col min="3078" max="3078" width="9.5703125" customWidth="1"/>
    <col min="3079" max="3079" width="10.140625" customWidth="1"/>
    <col min="3080" max="3081" width="11.42578125" bestFit="1" customWidth="1"/>
    <col min="3329" max="3329" width="3.28515625" customWidth="1"/>
    <col min="3330" max="3330" width="31.42578125" customWidth="1"/>
    <col min="3331" max="3331" width="10.28515625" customWidth="1"/>
    <col min="3332" max="3332" width="10.7109375" customWidth="1"/>
    <col min="3333" max="3333" width="13.140625" bestFit="1" customWidth="1"/>
    <col min="3334" max="3334" width="9.5703125" customWidth="1"/>
    <col min="3335" max="3335" width="10.140625" customWidth="1"/>
    <col min="3336" max="3337" width="11.42578125" bestFit="1" customWidth="1"/>
    <col min="3585" max="3585" width="3.28515625" customWidth="1"/>
    <col min="3586" max="3586" width="31.42578125" customWidth="1"/>
    <col min="3587" max="3587" width="10.28515625" customWidth="1"/>
    <col min="3588" max="3588" width="10.7109375" customWidth="1"/>
    <col min="3589" max="3589" width="13.140625" bestFit="1" customWidth="1"/>
    <col min="3590" max="3590" width="9.5703125" customWidth="1"/>
    <col min="3591" max="3591" width="10.140625" customWidth="1"/>
    <col min="3592" max="3593" width="11.42578125" bestFit="1" customWidth="1"/>
    <col min="3841" max="3841" width="3.28515625" customWidth="1"/>
    <col min="3842" max="3842" width="31.42578125" customWidth="1"/>
    <col min="3843" max="3843" width="10.28515625" customWidth="1"/>
    <col min="3844" max="3844" width="10.7109375" customWidth="1"/>
    <col min="3845" max="3845" width="13.140625" bestFit="1" customWidth="1"/>
    <col min="3846" max="3846" width="9.5703125" customWidth="1"/>
    <col min="3847" max="3847" width="10.140625" customWidth="1"/>
    <col min="3848" max="3849" width="11.42578125" bestFit="1" customWidth="1"/>
    <col min="4097" max="4097" width="3.28515625" customWidth="1"/>
    <col min="4098" max="4098" width="31.42578125" customWidth="1"/>
    <col min="4099" max="4099" width="10.28515625" customWidth="1"/>
    <col min="4100" max="4100" width="10.7109375" customWidth="1"/>
    <col min="4101" max="4101" width="13.140625" bestFit="1" customWidth="1"/>
    <col min="4102" max="4102" width="9.5703125" customWidth="1"/>
    <col min="4103" max="4103" width="10.140625" customWidth="1"/>
    <col min="4104" max="4105" width="11.42578125" bestFit="1" customWidth="1"/>
    <col min="4353" max="4353" width="3.28515625" customWidth="1"/>
    <col min="4354" max="4354" width="31.42578125" customWidth="1"/>
    <col min="4355" max="4355" width="10.28515625" customWidth="1"/>
    <col min="4356" max="4356" width="10.7109375" customWidth="1"/>
    <col min="4357" max="4357" width="13.140625" bestFit="1" customWidth="1"/>
    <col min="4358" max="4358" width="9.5703125" customWidth="1"/>
    <col min="4359" max="4359" width="10.140625" customWidth="1"/>
    <col min="4360" max="4361" width="11.42578125" bestFit="1" customWidth="1"/>
    <col min="4609" max="4609" width="3.28515625" customWidth="1"/>
    <col min="4610" max="4610" width="31.42578125" customWidth="1"/>
    <col min="4611" max="4611" width="10.28515625" customWidth="1"/>
    <col min="4612" max="4612" width="10.7109375" customWidth="1"/>
    <col min="4613" max="4613" width="13.140625" bestFit="1" customWidth="1"/>
    <col min="4614" max="4614" width="9.5703125" customWidth="1"/>
    <col min="4615" max="4615" width="10.140625" customWidth="1"/>
    <col min="4616" max="4617" width="11.42578125" bestFit="1" customWidth="1"/>
    <col min="4865" max="4865" width="3.28515625" customWidth="1"/>
    <col min="4866" max="4866" width="31.42578125" customWidth="1"/>
    <col min="4867" max="4867" width="10.28515625" customWidth="1"/>
    <col min="4868" max="4868" width="10.7109375" customWidth="1"/>
    <col min="4869" max="4869" width="13.140625" bestFit="1" customWidth="1"/>
    <col min="4870" max="4870" width="9.5703125" customWidth="1"/>
    <col min="4871" max="4871" width="10.140625" customWidth="1"/>
    <col min="4872" max="4873" width="11.42578125" bestFit="1" customWidth="1"/>
    <col min="5121" max="5121" width="3.28515625" customWidth="1"/>
    <col min="5122" max="5122" width="31.42578125" customWidth="1"/>
    <col min="5123" max="5123" width="10.28515625" customWidth="1"/>
    <col min="5124" max="5124" width="10.7109375" customWidth="1"/>
    <col min="5125" max="5125" width="13.140625" bestFit="1" customWidth="1"/>
    <col min="5126" max="5126" width="9.5703125" customWidth="1"/>
    <col min="5127" max="5127" width="10.140625" customWidth="1"/>
    <col min="5128" max="5129" width="11.42578125" bestFit="1" customWidth="1"/>
    <col min="5377" max="5377" width="3.28515625" customWidth="1"/>
    <col min="5378" max="5378" width="31.42578125" customWidth="1"/>
    <col min="5379" max="5379" width="10.28515625" customWidth="1"/>
    <col min="5380" max="5380" width="10.7109375" customWidth="1"/>
    <col min="5381" max="5381" width="13.140625" bestFit="1" customWidth="1"/>
    <col min="5382" max="5382" width="9.5703125" customWidth="1"/>
    <col min="5383" max="5383" width="10.140625" customWidth="1"/>
    <col min="5384" max="5385" width="11.42578125" bestFit="1" customWidth="1"/>
    <col min="5633" max="5633" width="3.28515625" customWidth="1"/>
    <col min="5634" max="5634" width="31.42578125" customWidth="1"/>
    <col min="5635" max="5635" width="10.28515625" customWidth="1"/>
    <col min="5636" max="5636" width="10.7109375" customWidth="1"/>
    <col min="5637" max="5637" width="13.140625" bestFit="1" customWidth="1"/>
    <col min="5638" max="5638" width="9.5703125" customWidth="1"/>
    <col min="5639" max="5639" width="10.140625" customWidth="1"/>
    <col min="5640" max="5641" width="11.42578125" bestFit="1" customWidth="1"/>
    <col min="5889" max="5889" width="3.28515625" customWidth="1"/>
    <col min="5890" max="5890" width="31.42578125" customWidth="1"/>
    <col min="5891" max="5891" width="10.28515625" customWidth="1"/>
    <col min="5892" max="5892" width="10.7109375" customWidth="1"/>
    <col min="5893" max="5893" width="13.140625" bestFit="1" customWidth="1"/>
    <col min="5894" max="5894" width="9.5703125" customWidth="1"/>
    <col min="5895" max="5895" width="10.140625" customWidth="1"/>
    <col min="5896" max="5897" width="11.42578125" bestFit="1" customWidth="1"/>
    <col min="6145" max="6145" width="3.28515625" customWidth="1"/>
    <col min="6146" max="6146" width="31.42578125" customWidth="1"/>
    <col min="6147" max="6147" width="10.28515625" customWidth="1"/>
    <col min="6148" max="6148" width="10.7109375" customWidth="1"/>
    <col min="6149" max="6149" width="13.140625" bestFit="1" customWidth="1"/>
    <col min="6150" max="6150" width="9.5703125" customWidth="1"/>
    <col min="6151" max="6151" width="10.140625" customWidth="1"/>
    <col min="6152" max="6153" width="11.42578125" bestFit="1" customWidth="1"/>
    <col min="6401" max="6401" width="3.28515625" customWidth="1"/>
    <col min="6402" max="6402" width="31.42578125" customWidth="1"/>
    <col min="6403" max="6403" width="10.28515625" customWidth="1"/>
    <col min="6404" max="6404" width="10.7109375" customWidth="1"/>
    <col min="6405" max="6405" width="13.140625" bestFit="1" customWidth="1"/>
    <col min="6406" max="6406" width="9.5703125" customWidth="1"/>
    <col min="6407" max="6407" width="10.140625" customWidth="1"/>
    <col min="6408" max="6409" width="11.42578125" bestFit="1" customWidth="1"/>
    <col min="6657" max="6657" width="3.28515625" customWidth="1"/>
    <col min="6658" max="6658" width="31.42578125" customWidth="1"/>
    <col min="6659" max="6659" width="10.28515625" customWidth="1"/>
    <col min="6660" max="6660" width="10.7109375" customWidth="1"/>
    <col min="6661" max="6661" width="13.140625" bestFit="1" customWidth="1"/>
    <col min="6662" max="6662" width="9.5703125" customWidth="1"/>
    <col min="6663" max="6663" width="10.140625" customWidth="1"/>
    <col min="6664" max="6665" width="11.42578125" bestFit="1" customWidth="1"/>
    <col min="6913" max="6913" width="3.28515625" customWidth="1"/>
    <col min="6914" max="6914" width="31.42578125" customWidth="1"/>
    <col min="6915" max="6915" width="10.28515625" customWidth="1"/>
    <col min="6916" max="6916" width="10.7109375" customWidth="1"/>
    <col min="6917" max="6917" width="13.140625" bestFit="1" customWidth="1"/>
    <col min="6918" max="6918" width="9.5703125" customWidth="1"/>
    <col min="6919" max="6919" width="10.140625" customWidth="1"/>
    <col min="6920" max="6921" width="11.42578125" bestFit="1" customWidth="1"/>
    <col min="7169" max="7169" width="3.28515625" customWidth="1"/>
    <col min="7170" max="7170" width="31.42578125" customWidth="1"/>
    <col min="7171" max="7171" width="10.28515625" customWidth="1"/>
    <col min="7172" max="7172" width="10.7109375" customWidth="1"/>
    <col min="7173" max="7173" width="13.140625" bestFit="1" customWidth="1"/>
    <col min="7174" max="7174" width="9.5703125" customWidth="1"/>
    <col min="7175" max="7175" width="10.140625" customWidth="1"/>
    <col min="7176" max="7177" width="11.42578125" bestFit="1" customWidth="1"/>
    <col min="7425" max="7425" width="3.28515625" customWidth="1"/>
    <col min="7426" max="7426" width="31.42578125" customWidth="1"/>
    <col min="7427" max="7427" width="10.28515625" customWidth="1"/>
    <col min="7428" max="7428" width="10.7109375" customWidth="1"/>
    <col min="7429" max="7429" width="13.140625" bestFit="1" customWidth="1"/>
    <col min="7430" max="7430" width="9.5703125" customWidth="1"/>
    <col min="7431" max="7431" width="10.140625" customWidth="1"/>
    <col min="7432" max="7433" width="11.42578125" bestFit="1" customWidth="1"/>
    <col min="7681" max="7681" width="3.28515625" customWidth="1"/>
    <col min="7682" max="7682" width="31.42578125" customWidth="1"/>
    <col min="7683" max="7683" width="10.28515625" customWidth="1"/>
    <col min="7684" max="7684" width="10.7109375" customWidth="1"/>
    <col min="7685" max="7685" width="13.140625" bestFit="1" customWidth="1"/>
    <col min="7686" max="7686" width="9.5703125" customWidth="1"/>
    <col min="7687" max="7687" width="10.140625" customWidth="1"/>
    <col min="7688" max="7689" width="11.42578125" bestFit="1" customWidth="1"/>
    <col min="7937" max="7937" width="3.28515625" customWidth="1"/>
    <col min="7938" max="7938" width="31.42578125" customWidth="1"/>
    <col min="7939" max="7939" width="10.28515625" customWidth="1"/>
    <col min="7940" max="7940" width="10.7109375" customWidth="1"/>
    <col min="7941" max="7941" width="13.140625" bestFit="1" customWidth="1"/>
    <col min="7942" max="7942" width="9.5703125" customWidth="1"/>
    <col min="7943" max="7943" width="10.140625" customWidth="1"/>
    <col min="7944" max="7945" width="11.42578125" bestFit="1" customWidth="1"/>
    <col min="8193" max="8193" width="3.28515625" customWidth="1"/>
    <col min="8194" max="8194" width="31.42578125" customWidth="1"/>
    <col min="8195" max="8195" width="10.28515625" customWidth="1"/>
    <col min="8196" max="8196" width="10.7109375" customWidth="1"/>
    <col min="8197" max="8197" width="13.140625" bestFit="1" customWidth="1"/>
    <col min="8198" max="8198" width="9.5703125" customWidth="1"/>
    <col min="8199" max="8199" width="10.140625" customWidth="1"/>
    <col min="8200" max="8201" width="11.42578125" bestFit="1" customWidth="1"/>
    <col min="8449" max="8449" width="3.28515625" customWidth="1"/>
    <col min="8450" max="8450" width="31.42578125" customWidth="1"/>
    <col min="8451" max="8451" width="10.28515625" customWidth="1"/>
    <col min="8452" max="8452" width="10.7109375" customWidth="1"/>
    <col min="8453" max="8453" width="13.140625" bestFit="1" customWidth="1"/>
    <col min="8454" max="8454" width="9.5703125" customWidth="1"/>
    <col min="8455" max="8455" width="10.140625" customWidth="1"/>
    <col min="8456" max="8457" width="11.42578125" bestFit="1" customWidth="1"/>
    <col min="8705" max="8705" width="3.28515625" customWidth="1"/>
    <col min="8706" max="8706" width="31.42578125" customWidth="1"/>
    <col min="8707" max="8707" width="10.28515625" customWidth="1"/>
    <col min="8708" max="8708" width="10.7109375" customWidth="1"/>
    <col min="8709" max="8709" width="13.140625" bestFit="1" customWidth="1"/>
    <col min="8710" max="8710" width="9.5703125" customWidth="1"/>
    <col min="8711" max="8711" width="10.140625" customWidth="1"/>
    <col min="8712" max="8713" width="11.42578125" bestFit="1" customWidth="1"/>
    <col min="8961" max="8961" width="3.28515625" customWidth="1"/>
    <col min="8962" max="8962" width="31.42578125" customWidth="1"/>
    <col min="8963" max="8963" width="10.28515625" customWidth="1"/>
    <col min="8964" max="8964" width="10.7109375" customWidth="1"/>
    <col min="8965" max="8965" width="13.140625" bestFit="1" customWidth="1"/>
    <col min="8966" max="8966" width="9.5703125" customWidth="1"/>
    <col min="8967" max="8967" width="10.140625" customWidth="1"/>
    <col min="8968" max="8969" width="11.42578125" bestFit="1" customWidth="1"/>
    <col min="9217" max="9217" width="3.28515625" customWidth="1"/>
    <col min="9218" max="9218" width="31.42578125" customWidth="1"/>
    <col min="9219" max="9219" width="10.28515625" customWidth="1"/>
    <col min="9220" max="9220" width="10.7109375" customWidth="1"/>
    <col min="9221" max="9221" width="13.140625" bestFit="1" customWidth="1"/>
    <col min="9222" max="9222" width="9.5703125" customWidth="1"/>
    <col min="9223" max="9223" width="10.140625" customWidth="1"/>
    <col min="9224" max="9225" width="11.42578125" bestFit="1" customWidth="1"/>
    <col min="9473" max="9473" width="3.28515625" customWidth="1"/>
    <col min="9474" max="9474" width="31.42578125" customWidth="1"/>
    <col min="9475" max="9475" width="10.28515625" customWidth="1"/>
    <col min="9476" max="9476" width="10.7109375" customWidth="1"/>
    <col min="9477" max="9477" width="13.140625" bestFit="1" customWidth="1"/>
    <col min="9478" max="9478" width="9.5703125" customWidth="1"/>
    <col min="9479" max="9479" width="10.140625" customWidth="1"/>
    <col min="9480" max="9481" width="11.42578125" bestFit="1" customWidth="1"/>
    <col min="9729" max="9729" width="3.28515625" customWidth="1"/>
    <col min="9730" max="9730" width="31.42578125" customWidth="1"/>
    <col min="9731" max="9731" width="10.28515625" customWidth="1"/>
    <col min="9732" max="9732" width="10.7109375" customWidth="1"/>
    <col min="9733" max="9733" width="13.140625" bestFit="1" customWidth="1"/>
    <col min="9734" max="9734" width="9.5703125" customWidth="1"/>
    <col min="9735" max="9735" width="10.140625" customWidth="1"/>
    <col min="9736" max="9737" width="11.42578125" bestFit="1" customWidth="1"/>
    <col min="9985" max="9985" width="3.28515625" customWidth="1"/>
    <col min="9986" max="9986" width="31.42578125" customWidth="1"/>
    <col min="9987" max="9987" width="10.28515625" customWidth="1"/>
    <col min="9988" max="9988" width="10.7109375" customWidth="1"/>
    <col min="9989" max="9989" width="13.140625" bestFit="1" customWidth="1"/>
    <col min="9990" max="9990" width="9.5703125" customWidth="1"/>
    <col min="9991" max="9991" width="10.140625" customWidth="1"/>
    <col min="9992" max="9993" width="11.42578125" bestFit="1" customWidth="1"/>
    <col min="10241" max="10241" width="3.28515625" customWidth="1"/>
    <col min="10242" max="10242" width="31.42578125" customWidth="1"/>
    <col min="10243" max="10243" width="10.28515625" customWidth="1"/>
    <col min="10244" max="10244" width="10.7109375" customWidth="1"/>
    <col min="10245" max="10245" width="13.140625" bestFit="1" customWidth="1"/>
    <col min="10246" max="10246" width="9.5703125" customWidth="1"/>
    <col min="10247" max="10247" width="10.140625" customWidth="1"/>
    <col min="10248" max="10249" width="11.42578125" bestFit="1" customWidth="1"/>
    <col min="10497" max="10497" width="3.28515625" customWidth="1"/>
    <col min="10498" max="10498" width="31.42578125" customWidth="1"/>
    <col min="10499" max="10499" width="10.28515625" customWidth="1"/>
    <col min="10500" max="10500" width="10.7109375" customWidth="1"/>
    <col min="10501" max="10501" width="13.140625" bestFit="1" customWidth="1"/>
    <col min="10502" max="10502" width="9.5703125" customWidth="1"/>
    <col min="10503" max="10503" width="10.140625" customWidth="1"/>
    <col min="10504" max="10505" width="11.42578125" bestFit="1" customWidth="1"/>
    <col min="10753" max="10753" width="3.28515625" customWidth="1"/>
    <col min="10754" max="10754" width="31.42578125" customWidth="1"/>
    <col min="10755" max="10755" width="10.28515625" customWidth="1"/>
    <col min="10756" max="10756" width="10.7109375" customWidth="1"/>
    <col min="10757" max="10757" width="13.140625" bestFit="1" customWidth="1"/>
    <col min="10758" max="10758" width="9.5703125" customWidth="1"/>
    <col min="10759" max="10759" width="10.140625" customWidth="1"/>
    <col min="10760" max="10761" width="11.42578125" bestFit="1" customWidth="1"/>
    <col min="11009" max="11009" width="3.28515625" customWidth="1"/>
    <col min="11010" max="11010" width="31.42578125" customWidth="1"/>
    <col min="11011" max="11011" width="10.28515625" customWidth="1"/>
    <col min="11012" max="11012" width="10.7109375" customWidth="1"/>
    <col min="11013" max="11013" width="13.140625" bestFit="1" customWidth="1"/>
    <col min="11014" max="11014" width="9.5703125" customWidth="1"/>
    <col min="11015" max="11015" width="10.140625" customWidth="1"/>
    <col min="11016" max="11017" width="11.42578125" bestFit="1" customWidth="1"/>
    <col min="11265" max="11265" width="3.28515625" customWidth="1"/>
    <col min="11266" max="11266" width="31.42578125" customWidth="1"/>
    <col min="11267" max="11267" width="10.28515625" customWidth="1"/>
    <col min="11268" max="11268" width="10.7109375" customWidth="1"/>
    <col min="11269" max="11269" width="13.140625" bestFit="1" customWidth="1"/>
    <col min="11270" max="11270" width="9.5703125" customWidth="1"/>
    <col min="11271" max="11271" width="10.140625" customWidth="1"/>
    <col min="11272" max="11273" width="11.42578125" bestFit="1" customWidth="1"/>
    <col min="11521" max="11521" width="3.28515625" customWidth="1"/>
    <col min="11522" max="11522" width="31.42578125" customWidth="1"/>
    <col min="11523" max="11523" width="10.28515625" customWidth="1"/>
    <col min="11524" max="11524" width="10.7109375" customWidth="1"/>
    <col min="11525" max="11525" width="13.140625" bestFit="1" customWidth="1"/>
    <col min="11526" max="11526" width="9.5703125" customWidth="1"/>
    <col min="11527" max="11527" width="10.140625" customWidth="1"/>
    <col min="11528" max="11529" width="11.42578125" bestFit="1" customWidth="1"/>
    <col min="11777" max="11777" width="3.28515625" customWidth="1"/>
    <col min="11778" max="11778" width="31.42578125" customWidth="1"/>
    <col min="11779" max="11779" width="10.28515625" customWidth="1"/>
    <col min="11780" max="11780" width="10.7109375" customWidth="1"/>
    <col min="11781" max="11781" width="13.140625" bestFit="1" customWidth="1"/>
    <col min="11782" max="11782" width="9.5703125" customWidth="1"/>
    <col min="11783" max="11783" width="10.140625" customWidth="1"/>
    <col min="11784" max="11785" width="11.42578125" bestFit="1" customWidth="1"/>
    <col min="12033" max="12033" width="3.28515625" customWidth="1"/>
    <col min="12034" max="12034" width="31.42578125" customWidth="1"/>
    <col min="12035" max="12035" width="10.28515625" customWidth="1"/>
    <col min="12036" max="12036" width="10.7109375" customWidth="1"/>
    <col min="12037" max="12037" width="13.140625" bestFit="1" customWidth="1"/>
    <col min="12038" max="12038" width="9.5703125" customWidth="1"/>
    <col min="12039" max="12039" width="10.140625" customWidth="1"/>
    <col min="12040" max="12041" width="11.42578125" bestFit="1" customWidth="1"/>
    <col min="12289" max="12289" width="3.28515625" customWidth="1"/>
    <col min="12290" max="12290" width="31.42578125" customWidth="1"/>
    <col min="12291" max="12291" width="10.28515625" customWidth="1"/>
    <col min="12292" max="12292" width="10.7109375" customWidth="1"/>
    <col min="12293" max="12293" width="13.140625" bestFit="1" customWidth="1"/>
    <col min="12294" max="12294" width="9.5703125" customWidth="1"/>
    <col min="12295" max="12295" width="10.140625" customWidth="1"/>
    <col min="12296" max="12297" width="11.42578125" bestFit="1" customWidth="1"/>
    <col min="12545" max="12545" width="3.28515625" customWidth="1"/>
    <col min="12546" max="12546" width="31.42578125" customWidth="1"/>
    <col min="12547" max="12547" width="10.28515625" customWidth="1"/>
    <col min="12548" max="12548" width="10.7109375" customWidth="1"/>
    <col min="12549" max="12549" width="13.140625" bestFit="1" customWidth="1"/>
    <col min="12550" max="12550" width="9.5703125" customWidth="1"/>
    <col min="12551" max="12551" width="10.140625" customWidth="1"/>
    <col min="12552" max="12553" width="11.42578125" bestFit="1" customWidth="1"/>
    <col min="12801" max="12801" width="3.28515625" customWidth="1"/>
    <col min="12802" max="12802" width="31.42578125" customWidth="1"/>
    <col min="12803" max="12803" width="10.28515625" customWidth="1"/>
    <col min="12804" max="12804" width="10.7109375" customWidth="1"/>
    <col min="12805" max="12805" width="13.140625" bestFit="1" customWidth="1"/>
    <col min="12806" max="12806" width="9.5703125" customWidth="1"/>
    <col min="12807" max="12807" width="10.140625" customWidth="1"/>
    <col min="12808" max="12809" width="11.42578125" bestFit="1" customWidth="1"/>
    <col min="13057" max="13057" width="3.28515625" customWidth="1"/>
    <col min="13058" max="13058" width="31.42578125" customWidth="1"/>
    <col min="13059" max="13059" width="10.28515625" customWidth="1"/>
    <col min="13060" max="13060" width="10.7109375" customWidth="1"/>
    <col min="13061" max="13061" width="13.140625" bestFit="1" customWidth="1"/>
    <col min="13062" max="13062" width="9.5703125" customWidth="1"/>
    <col min="13063" max="13063" width="10.140625" customWidth="1"/>
    <col min="13064" max="13065" width="11.42578125" bestFit="1" customWidth="1"/>
    <col min="13313" max="13313" width="3.28515625" customWidth="1"/>
    <col min="13314" max="13314" width="31.42578125" customWidth="1"/>
    <col min="13315" max="13315" width="10.28515625" customWidth="1"/>
    <col min="13316" max="13316" width="10.7109375" customWidth="1"/>
    <col min="13317" max="13317" width="13.140625" bestFit="1" customWidth="1"/>
    <col min="13318" max="13318" width="9.5703125" customWidth="1"/>
    <col min="13319" max="13319" width="10.140625" customWidth="1"/>
    <col min="13320" max="13321" width="11.42578125" bestFit="1" customWidth="1"/>
    <col min="13569" max="13569" width="3.28515625" customWidth="1"/>
    <col min="13570" max="13570" width="31.42578125" customWidth="1"/>
    <col min="13571" max="13571" width="10.28515625" customWidth="1"/>
    <col min="13572" max="13572" width="10.7109375" customWidth="1"/>
    <col min="13573" max="13573" width="13.140625" bestFit="1" customWidth="1"/>
    <col min="13574" max="13574" width="9.5703125" customWidth="1"/>
    <col min="13575" max="13575" width="10.140625" customWidth="1"/>
    <col min="13576" max="13577" width="11.42578125" bestFit="1" customWidth="1"/>
    <col min="13825" max="13825" width="3.28515625" customWidth="1"/>
    <col min="13826" max="13826" width="31.42578125" customWidth="1"/>
    <col min="13827" max="13827" width="10.28515625" customWidth="1"/>
    <col min="13828" max="13828" width="10.7109375" customWidth="1"/>
    <col min="13829" max="13829" width="13.140625" bestFit="1" customWidth="1"/>
    <col min="13830" max="13830" width="9.5703125" customWidth="1"/>
    <col min="13831" max="13831" width="10.140625" customWidth="1"/>
    <col min="13832" max="13833" width="11.42578125" bestFit="1" customWidth="1"/>
    <col min="14081" max="14081" width="3.28515625" customWidth="1"/>
    <col min="14082" max="14082" width="31.42578125" customWidth="1"/>
    <col min="14083" max="14083" width="10.28515625" customWidth="1"/>
    <col min="14084" max="14084" width="10.7109375" customWidth="1"/>
    <col min="14085" max="14085" width="13.140625" bestFit="1" customWidth="1"/>
    <col min="14086" max="14086" width="9.5703125" customWidth="1"/>
    <col min="14087" max="14087" width="10.140625" customWidth="1"/>
    <col min="14088" max="14089" width="11.42578125" bestFit="1" customWidth="1"/>
    <col min="14337" max="14337" width="3.28515625" customWidth="1"/>
    <col min="14338" max="14338" width="31.42578125" customWidth="1"/>
    <col min="14339" max="14339" width="10.28515625" customWidth="1"/>
    <col min="14340" max="14340" width="10.7109375" customWidth="1"/>
    <col min="14341" max="14341" width="13.140625" bestFit="1" customWidth="1"/>
    <col min="14342" max="14342" width="9.5703125" customWidth="1"/>
    <col min="14343" max="14343" width="10.140625" customWidth="1"/>
    <col min="14344" max="14345" width="11.42578125" bestFit="1" customWidth="1"/>
    <col min="14593" max="14593" width="3.28515625" customWidth="1"/>
    <col min="14594" max="14594" width="31.42578125" customWidth="1"/>
    <col min="14595" max="14595" width="10.28515625" customWidth="1"/>
    <col min="14596" max="14596" width="10.7109375" customWidth="1"/>
    <col min="14597" max="14597" width="13.140625" bestFit="1" customWidth="1"/>
    <col min="14598" max="14598" width="9.5703125" customWidth="1"/>
    <col min="14599" max="14599" width="10.140625" customWidth="1"/>
    <col min="14600" max="14601" width="11.42578125" bestFit="1" customWidth="1"/>
    <col min="14849" max="14849" width="3.28515625" customWidth="1"/>
    <col min="14850" max="14850" width="31.42578125" customWidth="1"/>
    <col min="14851" max="14851" width="10.28515625" customWidth="1"/>
    <col min="14852" max="14852" width="10.7109375" customWidth="1"/>
    <col min="14853" max="14853" width="13.140625" bestFit="1" customWidth="1"/>
    <col min="14854" max="14854" width="9.5703125" customWidth="1"/>
    <col min="14855" max="14855" width="10.140625" customWidth="1"/>
    <col min="14856" max="14857" width="11.42578125" bestFit="1" customWidth="1"/>
    <col min="15105" max="15105" width="3.28515625" customWidth="1"/>
    <col min="15106" max="15106" width="31.42578125" customWidth="1"/>
    <col min="15107" max="15107" width="10.28515625" customWidth="1"/>
    <col min="15108" max="15108" width="10.7109375" customWidth="1"/>
    <col min="15109" max="15109" width="13.140625" bestFit="1" customWidth="1"/>
    <col min="15110" max="15110" width="9.5703125" customWidth="1"/>
    <col min="15111" max="15111" width="10.140625" customWidth="1"/>
    <col min="15112" max="15113" width="11.42578125" bestFit="1" customWidth="1"/>
    <col min="15361" max="15361" width="3.28515625" customWidth="1"/>
    <col min="15362" max="15362" width="31.42578125" customWidth="1"/>
    <col min="15363" max="15363" width="10.28515625" customWidth="1"/>
    <col min="15364" max="15364" width="10.7109375" customWidth="1"/>
    <col min="15365" max="15365" width="13.140625" bestFit="1" customWidth="1"/>
    <col min="15366" max="15366" width="9.5703125" customWidth="1"/>
    <col min="15367" max="15367" width="10.140625" customWidth="1"/>
    <col min="15368" max="15369" width="11.42578125" bestFit="1" customWidth="1"/>
    <col min="15617" max="15617" width="3.28515625" customWidth="1"/>
    <col min="15618" max="15618" width="31.42578125" customWidth="1"/>
    <col min="15619" max="15619" width="10.28515625" customWidth="1"/>
    <col min="15620" max="15620" width="10.7109375" customWidth="1"/>
    <col min="15621" max="15621" width="13.140625" bestFit="1" customWidth="1"/>
    <col min="15622" max="15622" width="9.5703125" customWidth="1"/>
    <col min="15623" max="15623" width="10.140625" customWidth="1"/>
    <col min="15624" max="15625" width="11.42578125" bestFit="1" customWidth="1"/>
    <col min="15873" max="15873" width="3.28515625" customWidth="1"/>
    <col min="15874" max="15874" width="31.42578125" customWidth="1"/>
    <col min="15875" max="15875" width="10.28515625" customWidth="1"/>
    <col min="15876" max="15876" width="10.7109375" customWidth="1"/>
    <col min="15877" max="15877" width="13.140625" bestFit="1" customWidth="1"/>
    <col min="15878" max="15878" width="9.5703125" customWidth="1"/>
    <col min="15879" max="15879" width="10.140625" customWidth="1"/>
    <col min="15880" max="15881" width="11.42578125" bestFit="1" customWidth="1"/>
    <col min="16129" max="16129" width="3.28515625" customWidth="1"/>
    <col min="16130" max="16130" width="31.42578125" customWidth="1"/>
    <col min="16131" max="16131" width="10.28515625" customWidth="1"/>
    <col min="16132" max="16132" width="10.7109375" customWidth="1"/>
    <col min="16133" max="16133" width="13.140625" bestFit="1" customWidth="1"/>
    <col min="16134" max="16134" width="9.5703125" customWidth="1"/>
    <col min="16135" max="16135" width="10.140625" customWidth="1"/>
    <col min="16136" max="16137" width="11.42578125" bestFit="1" customWidth="1"/>
  </cols>
  <sheetData>
    <row r="1" spans="1:12" x14ac:dyDescent="0.25">
      <c r="A1" s="188"/>
      <c r="B1" s="189"/>
      <c r="C1" s="189"/>
      <c r="D1" s="189"/>
      <c r="E1" s="189"/>
      <c r="F1" s="189"/>
      <c r="G1" s="189"/>
      <c r="H1" s="189"/>
      <c r="I1" s="189"/>
    </row>
    <row r="2" spans="1:12" x14ac:dyDescent="0.25">
      <c r="A2" s="190" t="s">
        <v>0</v>
      </c>
      <c r="B2" s="190"/>
      <c r="C2" s="190"/>
      <c r="D2" s="190"/>
      <c r="E2" s="190"/>
      <c r="F2" s="190"/>
      <c r="G2" s="190"/>
      <c r="H2" s="190"/>
      <c r="I2" s="190"/>
    </row>
    <row r="3" spans="1:12" x14ac:dyDescent="0.25">
      <c r="A3" s="190" t="s">
        <v>141</v>
      </c>
      <c r="B3" s="191"/>
      <c r="C3" s="191"/>
      <c r="D3" s="191"/>
      <c r="E3" s="191"/>
      <c r="F3" s="191"/>
      <c r="G3" s="191"/>
      <c r="H3" s="191"/>
      <c r="I3" s="191"/>
    </row>
    <row r="5" spans="1:12" ht="30" x14ac:dyDescent="0.25">
      <c r="A5" s="192" t="s">
        <v>1</v>
      </c>
      <c r="B5" s="194" t="s">
        <v>2</v>
      </c>
      <c r="C5" s="193" t="s">
        <v>3</v>
      </c>
      <c r="D5" s="193" t="s">
        <v>4</v>
      </c>
      <c r="E5" s="193" t="s">
        <v>120</v>
      </c>
      <c r="F5" s="193" t="s">
        <v>121</v>
      </c>
      <c r="G5" s="1" t="s">
        <v>5</v>
      </c>
      <c r="H5" s="1" t="s">
        <v>5</v>
      </c>
      <c r="I5" s="2" t="s">
        <v>5</v>
      </c>
    </row>
    <row r="6" spans="1:12" ht="35.25" thickBot="1" x14ac:dyDescent="0.3">
      <c r="A6" s="193"/>
      <c r="B6" s="195"/>
      <c r="C6" s="196"/>
      <c r="D6" s="196"/>
      <c r="E6" s="196"/>
      <c r="F6" s="196"/>
      <c r="G6" s="3" t="s">
        <v>133</v>
      </c>
      <c r="H6" s="3" t="s">
        <v>139</v>
      </c>
      <c r="I6" s="4" t="s">
        <v>140</v>
      </c>
    </row>
    <row r="7" spans="1:12" x14ac:dyDescent="0.25">
      <c r="A7" s="185">
        <v>1</v>
      </c>
      <c r="B7" s="5" t="s">
        <v>6</v>
      </c>
      <c r="C7" s="6">
        <v>807</v>
      </c>
      <c r="D7" s="35">
        <v>452</v>
      </c>
      <c r="E7" s="38">
        <v>454</v>
      </c>
      <c r="F7" s="8">
        <v>456</v>
      </c>
      <c r="G7" s="9">
        <f>F7/E7*100</f>
        <v>100.44052863436124</v>
      </c>
      <c r="H7" s="10">
        <f>F7/D7*100</f>
        <v>100.88495575221239</v>
      </c>
      <c r="I7" s="11">
        <f>F7/C7*100</f>
        <v>56.505576208178439</v>
      </c>
      <c r="J7" t="s">
        <v>123</v>
      </c>
      <c r="L7">
        <v>452</v>
      </c>
    </row>
    <row r="8" spans="1:12" x14ac:dyDescent="0.25">
      <c r="A8" s="186"/>
      <c r="B8" s="12" t="s">
        <v>7</v>
      </c>
      <c r="C8" s="13">
        <v>0</v>
      </c>
      <c r="D8" s="13">
        <v>0</v>
      </c>
      <c r="E8" s="13">
        <v>1</v>
      </c>
      <c r="F8" s="13">
        <v>6</v>
      </c>
      <c r="G8" s="15">
        <f>F8/E8*100</f>
        <v>600</v>
      </c>
      <c r="H8" s="16" t="e">
        <f t="shared" ref="H8:H78" si="0">F8/D8*100</f>
        <v>#DIV/0!</v>
      </c>
      <c r="I8" s="17" t="e">
        <f t="shared" ref="I8:I78" si="1">F8/C8*100</f>
        <v>#DIV/0!</v>
      </c>
    </row>
    <row r="9" spans="1:12" x14ac:dyDescent="0.25">
      <c r="A9" s="186"/>
      <c r="B9" s="18" t="s">
        <v>8</v>
      </c>
      <c r="C9" s="108">
        <v>0</v>
      </c>
      <c r="D9" s="108">
        <v>0</v>
      </c>
      <c r="E9" s="19">
        <v>0</v>
      </c>
      <c r="F9" s="19">
        <v>0</v>
      </c>
      <c r="G9" s="15" t="e">
        <f>F9/E9*100</f>
        <v>#DIV/0!</v>
      </c>
      <c r="H9" s="16" t="e">
        <f>F9/D9*100</f>
        <v>#DIV/0!</v>
      </c>
      <c r="I9" s="17" t="e">
        <f>F9/C9*100</f>
        <v>#DIV/0!</v>
      </c>
    </row>
    <row r="10" spans="1:12" ht="15.75" thickBot="1" x14ac:dyDescent="0.3">
      <c r="A10" s="187"/>
      <c r="B10" s="20" t="s">
        <v>9</v>
      </c>
      <c r="C10" s="21">
        <v>15</v>
      </c>
      <c r="D10" s="21">
        <v>-6</v>
      </c>
      <c r="E10" s="21">
        <v>1</v>
      </c>
      <c r="F10" s="21">
        <v>-2</v>
      </c>
      <c r="G10" s="23">
        <f t="shared" ref="G10:G79" si="2">F10/E10*100</f>
        <v>-200</v>
      </c>
      <c r="H10" s="24">
        <f t="shared" si="0"/>
        <v>33.333333333333329</v>
      </c>
      <c r="I10" s="25">
        <f t="shared" si="1"/>
        <v>-13.333333333333334</v>
      </c>
    </row>
    <row r="11" spans="1:12" x14ac:dyDescent="0.25">
      <c r="A11" s="185">
        <v>2</v>
      </c>
      <c r="B11" s="26" t="s">
        <v>10</v>
      </c>
      <c r="C11" s="6">
        <v>498</v>
      </c>
      <c r="D11" s="6">
        <v>364</v>
      </c>
      <c r="E11" s="6">
        <v>364</v>
      </c>
      <c r="F11" s="6">
        <v>363</v>
      </c>
      <c r="G11" s="9">
        <f t="shared" si="2"/>
        <v>99.72527472527473</v>
      </c>
      <c r="H11" s="10">
        <f t="shared" si="0"/>
        <v>99.72527472527473</v>
      </c>
      <c r="I11" s="11">
        <f t="shared" si="1"/>
        <v>72.891566265060234</v>
      </c>
    </row>
    <row r="12" spans="1:12" x14ac:dyDescent="0.25">
      <c r="A12" s="186"/>
      <c r="B12" s="12" t="s">
        <v>11</v>
      </c>
      <c r="C12" s="13">
        <v>419</v>
      </c>
      <c r="D12" s="13">
        <v>354</v>
      </c>
      <c r="E12" s="13">
        <v>354</v>
      </c>
      <c r="F12" s="13">
        <v>350</v>
      </c>
      <c r="G12" s="15">
        <f t="shared" si="2"/>
        <v>98.870056497175142</v>
      </c>
      <c r="H12" s="16">
        <f t="shared" si="0"/>
        <v>98.870056497175142</v>
      </c>
      <c r="I12" s="17">
        <f t="shared" si="1"/>
        <v>83.532219570405729</v>
      </c>
    </row>
    <row r="13" spans="1:12" x14ac:dyDescent="0.25">
      <c r="A13" s="186"/>
      <c r="B13" s="12" t="s">
        <v>12</v>
      </c>
      <c r="C13" s="13">
        <v>79</v>
      </c>
      <c r="D13" s="13">
        <v>10</v>
      </c>
      <c r="E13" s="13">
        <v>10</v>
      </c>
      <c r="F13" s="13">
        <v>10</v>
      </c>
      <c r="G13" s="15">
        <f t="shared" si="2"/>
        <v>100</v>
      </c>
      <c r="H13" s="16">
        <f t="shared" si="0"/>
        <v>100</v>
      </c>
      <c r="I13" s="17">
        <f t="shared" si="1"/>
        <v>12.658227848101266</v>
      </c>
    </row>
    <row r="14" spans="1:12" x14ac:dyDescent="0.25">
      <c r="A14" s="186"/>
      <c r="B14" s="12" t="s">
        <v>13</v>
      </c>
      <c r="C14" s="13"/>
      <c r="D14" s="13">
        <v>1</v>
      </c>
      <c r="E14" s="13">
        <v>2</v>
      </c>
      <c r="F14" s="13">
        <v>2</v>
      </c>
      <c r="G14" s="15">
        <f t="shared" si="2"/>
        <v>100</v>
      </c>
      <c r="H14" s="16">
        <f t="shared" si="0"/>
        <v>200</v>
      </c>
      <c r="I14" s="17" t="e">
        <f t="shared" si="1"/>
        <v>#DIV/0!</v>
      </c>
    </row>
    <row r="15" spans="1:12" x14ac:dyDescent="0.25">
      <c r="A15" s="186"/>
      <c r="B15" s="27" t="s">
        <v>14</v>
      </c>
      <c r="C15" s="28">
        <f>C12+C14</f>
        <v>419</v>
      </c>
      <c r="D15" s="28">
        <f>D12+D14</f>
        <v>355</v>
      </c>
      <c r="E15" s="28">
        <f>E12+E14</f>
        <v>356</v>
      </c>
      <c r="F15" s="28">
        <f>F12+F14</f>
        <v>352</v>
      </c>
      <c r="G15" s="15">
        <f t="shared" si="2"/>
        <v>98.876404494382015</v>
      </c>
      <c r="H15" s="16">
        <f t="shared" si="0"/>
        <v>99.154929577464785</v>
      </c>
      <c r="I15" s="17">
        <f t="shared" si="1"/>
        <v>84.009546539379471</v>
      </c>
    </row>
    <row r="16" spans="1:12" x14ac:dyDescent="0.25">
      <c r="A16" s="186"/>
      <c r="B16" s="29" t="s">
        <v>15</v>
      </c>
      <c r="C16" s="30">
        <f>C14/C15</f>
        <v>0</v>
      </c>
      <c r="D16" s="30">
        <f>D14/D15</f>
        <v>2.8169014084507044E-3</v>
      </c>
      <c r="E16" s="30">
        <f>E14/E15</f>
        <v>5.6179775280898875E-3</v>
      </c>
      <c r="F16" s="31">
        <f>F14/F15</f>
        <v>5.681818181818182E-3</v>
      </c>
      <c r="G16" s="15">
        <f t="shared" si="2"/>
        <v>101.13636363636364</v>
      </c>
      <c r="H16" s="16">
        <f t="shared" si="0"/>
        <v>201.70454545454547</v>
      </c>
      <c r="I16" s="17" t="e">
        <f t="shared" si="1"/>
        <v>#DIV/0!</v>
      </c>
    </row>
    <row r="17" spans="1:9" ht="15.75" thickBot="1" x14ac:dyDescent="0.3">
      <c r="A17" s="187"/>
      <c r="B17" s="32" t="s">
        <v>16</v>
      </c>
      <c r="C17" s="33">
        <f>C13/C15</f>
        <v>0.18854415274463007</v>
      </c>
      <c r="D17" s="33">
        <f>D13/D15</f>
        <v>2.8169014084507043E-2</v>
      </c>
      <c r="E17" s="33">
        <f>E13/E15</f>
        <v>2.8089887640449437E-2</v>
      </c>
      <c r="F17" s="34">
        <f>F13/F15</f>
        <v>2.8409090909090908E-2</v>
      </c>
      <c r="G17" s="23">
        <f t="shared" si="2"/>
        <v>101.13636363636364</v>
      </c>
      <c r="H17" s="24">
        <f t="shared" si="0"/>
        <v>100.85227272727273</v>
      </c>
      <c r="I17" s="25">
        <f t="shared" si="1"/>
        <v>15.067606444188723</v>
      </c>
    </row>
    <row r="18" spans="1:9" x14ac:dyDescent="0.25">
      <c r="A18" s="185">
        <v>3</v>
      </c>
      <c r="B18" s="26" t="s">
        <v>17</v>
      </c>
      <c r="C18" s="6">
        <v>24041.26</v>
      </c>
      <c r="D18" s="102">
        <v>47840</v>
      </c>
      <c r="E18" s="6">
        <v>47900</v>
      </c>
      <c r="F18" s="35">
        <v>47840</v>
      </c>
      <c r="G18" s="9">
        <f t="shared" si="2"/>
        <v>99.874739039665968</v>
      </c>
      <c r="H18" s="10">
        <f t="shared" si="0"/>
        <v>100</v>
      </c>
      <c r="I18" s="11">
        <f t="shared" si="1"/>
        <v>198.99123423647512</v>
      </c>
    </row>
    <row r="19" spans="1:9" ht="26.25" thickBot="1" x14ac:dyDescent="0.3">
      <c r="A19" s="187"/>
      <c r="B19" s="36" t="s">
        <v>18</v>
      </c>
      <c r="C19" s="37">
        <f>C18/C12/12*1000</f>
        <v>4781.4757358790766</v>
      </c>
      <c r="D19" s="37">
        <f t="shared" ref="D19:F19" si="3">D18/D12/12*1000</f>
        <v>11261.770244821093</v>
      </c>
      <c r="E19" s="37">
        <f t="shared" si="3"/>
        <v>11275.894538606402</v>
      </c>
      <c r="F19" s="37">
        <f t="shared" si="3"/>
        <v>11390.476190476191</v>
      </c>
      <c r="G19" s="23">
        <f t="shared" si="2"/>
        <v>101.01616462869075</v>
      </c>
      <c r="H19" s="24">
        <f t="shared" si="0"/>
        <v>101.14285714285714</v>
      </c>
      <c r="I19" s="25">
        <f t="shared" si="1"/>
        <v>238.22093470023739</v>
      </c>
    </row>
    <row r="20" spans="1:9" x14ac:dyDescent="0.25">
      <c r="A20" s="185">
        <v>4</v>
      </c>
      <c r="B20" s="5" t="s">
        <v>19</v>
      </c>
      <c r="C20" s="6">
        <v>54695.23</v>
      </c>
      <c r="D20" s="103">
        <v>77012</v>
      </c>
      <c r="E20" s="6">
        <v>77361</v>
      </c>
      <c r="F20" s="38">
        <v>77008.899999999994</v>
      </c>
      <c r="G20" s="9">
        <f t="shared" si="2"/>
        <v>99.544861105725104</v>
      </c>
      <c r="H20" s="10">
        <f t="shared" si="0"/>
        <v>99.995974653300777</v>
      </c>
      <c r="I20" s="11">
        <f t="shared" si="1"/>
        <v>140.79637291953978</v>
      </c>
    </row>
    <row r="21" spans="1:9" ht="15.75" thickBot="1" x14ac:dyDescent="0.3">
      <c r="A21" s="187"/>
      <c r="B21" s="39" t="s">
        <v>20</v>
      </c>
      <c r="C21" s="40">
        <f>C20/C7/12*1000</f>
        <v>5647.9997934737712</v>
      </c>
      <c r="D21" s="40">
        <f t="shared" ref="D21:F21" si="4">D20/D7/12*1000</f>
        <v>14198.377581120943</v>
      </c>
      <c r="E21" s="40">
        <f t="shared" si="4"/>
        <v>14199.889867841408</v>
      </c>
      <c r="F21" s="40">
        <f t="shared" si="4"/>
        <v>14073.263888888889</v>
      </c>
      <c r="G21" s="23">
        <f t="shared" si="2"/>
        <v>99.108260837717552</v>
      </c>
      <c r="H21" s="24">
        <f t="shared" si="0"/>
        <v>99.118816980903418</v>
      </c>
      <c r="I21" s="41">
        <f t="shared" si="1"/>
        <v>249.1725283905013</v>
      </c>
    </row>
    <row r="22" spans="1:9" ht="26.25" x14ac:dyDescent="0.25">
      <c r="A22" s="185">
        <v>5</v>
      </c>
      <c r="B22" s="42" t="s">
        <v>21</v>
      </c>
      <c r="C22" s="6">
        <v>230</v>
      </c>
      <c r="D22" s="103">
        <v>20</v>
      </c>
      <c r="E22" s="6">
        <v>20</v>
      </c>
      <c r="F22" s="6">
        <v>20</v>
      </c>
      <c r="G22" s="9">
        <f t="shared" si="2"/>
        <v>100</v>
      </c>
      <c r="H22" s="10">
        <f t="shared" si="0"/>
        <v>100</v>
      </c>
      <c r="I22" s="43">
        <f t="shared" si="1"/>
        <v>8.695652173913043</v>
      </c>
    </row>
    <row r="23" spans="1:9" ht="27" thickBot="1" x14ac:dyDescent="0.3">
      <c r="A23" s="187"/>
      <c r="B23" s="44" t="s">
        <v>22</v>
      </c>
      <c r="C23" s="37">
        <f>C22/C7*100</f>
        <v>28.500619578686493</v>
      </c>
      <c r="D23" s="37">
        <f>D22/D7*100</f>
        <v>4.4247787610619467</v>
      </c>
      <c r="E23" s="37">
        <f>E22/E7*100</f>
        <v>4.4052863436123353</v>
      </c>
      <c r="F23" s="45">
        <f>F22/F7*100</f>
        <v>4.3859649122807012</v>
      </c>
      <c r="G23" s="23">
        <f t="shared" si="2"/>
        <v>99.561403508771903</v>
      </c>
      <c r="H23" s="24">
        <f t="shared" si="0"/>
        <v>99.122807017543863</v>
      </c>
      <c r="I23" s="41">
        <f t="shared" si="1"/>
        <v>15.389016018306634</v>
      </c>
    </row>
    <row r="24" spans="1:9" ht="26.25" x14ac:dyDescent="0.25">
      <c r="A24" s="200">
        <v>6</v>
      </c>
      <c r="B24" s="101" t="s">
        <v>23</v>
      </c>
      <c r="C24" s="38"/>
      <c r="D24" s="7"/>
      <c r="E24" s="7"/>
      <c r="F24" s="38"/>
      <c r="G24" s="9"/>
      <c r="H24" s="10"/>
      <c r="I24" s="43"/>
    </row>
    <row r="25" spans="1:9" x14ac:dyDescent="0.25">
      <c r="A25" s="201"/>
      <c r="B25" s="48" t="s">
        <v>24</v>
      </c>
      <c r="C25" s="13"/>
      <c r="D25" s="154">
        <v>40</v>
      </c>
      <c r="E25" s="154">
        <v>40</v>
      </c>
      <c r="F25" s="154">
        <v>40</v>
      </c>
      <c r="G25" s="15">
        <f t="shared" si="2"/>
        <v>100</v>
      </c>
      <c r="H25" s="16">
        <f t="shared" si="0"/>
        <v>100</v>
      </c>
      <c r="I25" s="50" t="e">
        <f t="shared" si="1"/>
        <v>#DIV/0!</v>
      </c>
    </row>
    <row r="26" spans="1:9" x14ac:dyDescent="0.25">
      <c r="A26" s="201"/>
      <c r="B26" s="12" t="s">
        <v>25</v>
      </c>
      <c r="C26" s="13"/>
      <c r="D26" s="14"/>
      <c r="E26" s="14"/>
      <c r="F26" s="49"/>
      <c r="G26" s="15" t="e">
        <f t="shared" si="2"/>
        <v>#DIV/0!</v>
      </c>
      <c r="H26" s="16" t="e">
        <f t="shared" si="0"/>
        <v>#DIV/0!</v>
      </c>
      <c r="I26" s="50" t="e">
        <f t="shared" si="1"/>
        <v>#DIV/0!</v>
      </c>
    </row>
    <row r="27" spans="1:9" x14ac:dyDescent="0.25">
      <c r="A27" s="201"/>
      <c r="B27" s="12" t="s">
        <v>26</v>
      </c>
      <c r="C27" s="13"/>
      <c r="D27" s="14"/>
      <c r="E27" s="14"/>
      <c r="F27" s="13"/>
      <c r="G27" s="15" t="e">
        <f>F27/E27*100</f>
        <v>#DIV/0!</v>
      </c>
      <c r="H27" s="16" t="e">
        <f>F27/D27*100</f>
        <v>#DIV/0!</v>
      </c>
      <c r="I27" s="50" t="e">
        <f>F27/C27*100</f>
        <v>#DIV/0!</v>
      </c>
    </row>
    <row r="28" spans="1:9" x14ac:dyDescent="0.25">
      <c r="A28" s="201"/>
      <c r="B28" s="12" t="s">
        <v>27</v>
      </c>
      <c r="C28" s="13"/>
      <c r="D28" s="14"/>
      <c r="E28" s="14"/>
      <c r="F28" s="13"/>
      <c r="G28" s="15" t="e">
        <f t="shared" si="2"/>
        <v>#DIV/0!</v>
      </c>
      <c r="H28" s="16" t="e">
        <f t="shared" si="0"/>
        <v>#DIV/0!</v>
      </c>
      <c r="I28" s="50" t="e">
        <f t="shared" si="1"/>
        <v>#DIV/0!</v>
      </c>
    </row>
    <row r="29" spans="1:9" x14ac:dyDescent="0.25">
      <c r="A29" s="201"/>
      <c r="B29" s="12" t="s">
        <v>28</v>
      </c>
      <c r="C29" s="13"/>
      <c r="D29" s="14"/>
      <c r="E29" s="14"/>
      <c r="F29" s="49"/>
      <c r="G29" s="15" t="e">
        <f t="shared" si="2"/>
        <v>#DIV/0!</v>
      </c>
      <c r="H29" s="16" t="e">
        <f t="shared" si="0"/>
        <v>#DIV/0!</v>
      </c>
      <c r="I29" s="50" t="e">
        <f t="shared" si="1"/>
        <v>#DIV/0!</v>
      </c>
    </row>
    <row r="30" spans="1:9" x14ac:dyDescent="0.25">
      <c r="A30" s="201"/>
      <c r="B30" s="12" t="s">
        <v>29</v>
      </c>
      <c r="C30" s="13"/>
      <c r="D30" s="154">
        <v>0.1</v>
      </c>
      <c r="E30" s="154">
        <v>0.1</v>
      </c>
      <c r="F30" s="13">
        <v>0.2</v>
      </c>
      <c r="G30" s="15">
        <f t="shared" si="2"/>
        <v>200</v>
      </c>
      <c r="H30" s="16">
        <f t="shared" si="0"/>
        <v>200</v>
      </c>
      <c r="I30" s="50" t="e">
        <f t="shared" si="1"/>
        <v>#DIV/0!</v>
      </c>
    </row>
    <row r="31" spans="1:9" x14ac:dyDescent="0.25">
      <c r="A31" s="201"/>
      <c r="B31" s="52" t="s">
        <v>30</v>
      </c>
      <c r="C31" s="13"/>
      <c r="D31" s="14"/>
      <c r="E31" s="14"/>
      <c r="F31" s="13"/>
      <c r="G31" s="15" t="e">
        <f t="shared" si="2"/>
        <v>#DIV/0!</v>
      </c>
      <c r="H31" s="16" t="e">
        <f t="shared" si="0"/>
        <v>#DIV/0!</v>
      </c>
      <c r="I31" s="50" t="e">
        <f t="shared" si="1"/>
        <v>#DIV/0!</v>
      </c>
    </row>
    <row r="32" spans="1:9" x14ac:dyDescent="0.25">
      <c r="A32" s="201"/>
      <c r="B32" s="12" t="s">
        <v>31</v>
      </c>
      <c r="C32" s="13"/>
      <c r="D32" s="14"/>
      <c r="E32" s="14"/>
      <c r="F32" s="13"/>
      <c r="G32" s="15" t="e">
        <f>F32/E32*100</f>
        <v>#DIV/0!</v>
      </c>
      <c r="H32" s="16" t="e">
        <f>F32/D32*100</f>
        <v>#DIV/0!</v>
      </c>
      <c r="I32" s="50" t="e">
        <f>F32/C32*100</f>
        <v>#DIV/0!</v>
      </c>
    </row>
    <row r="33" spans="1:9" x14ac:dyDescent="0.25">
      <c r="A33" s="201"/>
      <c r="B33" s="12" t="s">
        <v>32</v>
      </c>
      <c r="C33" s="13"/>
      <c r="D33" s="14"/>
      <c r="E33" s="14"/>
      <c r="F33" s="13"/>
      <c r="G33" s="15" t="e">
        <f t="shared" si="2"/>
        <v>#DIV/0!</v>
      </c>
      <c r="H33" s="16" t="e">
        <f t="shared" si="0"/>
        <v>#DIV/0!</v>
      </c>
      <c r="I33" s="50" t="e">
        <f t="shared" si="1"/>
        <v>#DIV/0!</v>
      </c>
    </row>
    <row r="34" spans="1:9" x14ac:dyDescent="0.25">
      <c r="A34" s="201"/>
      <c r="B34" s="12" t="s">
        <v>33</v>
      </c>
      <c r="C34" s="13"/>
      <c r="D34" s="14"/>
      <c r="E34" s="14"/>
      <c r="F34" s="51"/>
      <c r="G34" s="15" t="e">
        <f t="shared" si="2"/>
        <v>#DIV/0!</v>
      </c>
      <c r="H34" s="16" t="e">
        <f t="shared" si="0"/>
        <v>#DIV/0!</v>
      </c>
      <c r="I34" s="50" t="e">
        <f t="shared" si="1"/>
        <v>#DIV/0!</v>
      </c>
    </row>
    <row r="35" spans="1:9" x14ac:dyDescent="0.25">
      <c r="A35" s="201"/>
      <c r="B35" s="53" t="s">
        <v>34</v>
      </c>
      <c r="C35" s="54">
        <f>SUM(C36:C47)</f>
        <v>0</v>
      </c>
      <c r="D35" s="54">
        <f>SUM(D36:D47)</f>
        <v>552</v>
      </c>
      <c r="E35" s="54">
        <f>SUM(E36:E47)</f>
        <v>552</v>
      </c>
      <c r="F35" s="54">
        <f>SUM(F36:F47)</f>
        <v>552</v>
      </c>
      <c r="G35" s="15">
        <f t="shared" si="2"/>
        <v>100</v>
      </c>
      <c r="H35" s="16">
        <f t="shared" si="0"/>
        <v>100</v>
      </c>
      <c r="I35" s="50" t="e">
        <f t="shared" si="1"/>
        <v>#DIV/0!</v>
      </c>
    </row>
    <row r="36" spans="1:9" x14ac:dyDescent="0.25">
      <c r="A36" s="201"/>
      <c r="B36" s="12" t="s">
        <v>35</v>
      </c>
      <c r="C36" s="13"/>
      <c r="D36" s="84">
        <v>2</v>
      </c>
      <c r="E36" s="84">
        <v>2</v>
      </c>
      <c r="F36" s="84">
        <v>2</v>
      </c>
      <c r="G36" s="15">
        <f t="shared" si="2"/>
        <v>100</v>
      </c>
      <c r="H36" s="16">
        <f t="shared" si="0"/>
        <v>100</v>
      </c>
      <c r="I36" s="50" t="e">
        <f t="shared" si="1"/>
        <v>#DIV/0!</v>
      </c>
    </row>
    <row r="37" spans="1:9" x14ac:dyDescent="0.25">
      <c r="A37" s="201"/>
      <c r="B37" s="12" t="s">
        <v>36</v>
      </c>
      <c r="C37" s="13"/>
      <c r="D37" s="13"/>
      <c r="E37" s="13"/>
      <c r="F37" s="49"/>
      <c r="G37" s="15" t="e">
        <f t="shared" si="2"/>
        <v>#DIV/0!</v>
      </c>
      <c r="H37" s="16" t="e">
        <f t="shared" si="0"/>
        <v>#DIV/0!</v>
      </c>
      <c r="I37" s="50" t="e">
        <f t="shared" si="1"/>
        <v>#DIV/0!</v>
      </c>
    </row>
    <row r="38" spans="1:9" x14ac:dyDescent="0.25">
      <c r="A38" s="201"/>
      <c r="B38" s="12" t="s">
        <v>37</v>
      </c>
      <c r="C38" s="13"/>
      <c r="D38" s="13"/>
      <c r="E38" s="13"/>
      <c r="F38" s="13"/>
      <c r="G38" s="15" t="e">
        <f t="shared" si="2"/>
        <v>#DIV/0!</v>
      </c>
      <c r="H38" s="16" t="e">
        <f t="shared" si="0"/>
        <v>#DIV/0!</v>
      </c>
      <c r="I38" s="50" t="e">
        <f t="shared" si="1"/>
        <v>#DIV/0!</v>
      </c>
    </row>
    <row r="39" spans="1:9" x14ac:dyDescent="0.25">
      <c r="A39" s="201"/>
      <c r="B39" s="12" t="s">
        <v>38</v>
      </c>
      <c r="C39" s="13"/>
      <c r="D39" s="13"/>
      <c r="E39" s="13"/>
      <c r="F39" s="13"/>
      <c r="G39" s="15" t="e">
        <f t="shared" si="2"/>
        <v>#DIV/0!</v>
      </c>
      <c r="H39" s="16" t="e">
        <f t="shared" si="0"/>
        <v>#DIV/0!</v>
      </c>
      <c r="I39" s="50" t="e">
        <f t="shared" si="1"/>
        <v>#DIV/0!</v>
      </c>
    </row>
    <row r="40" spans="1:9" x14ac:dyDescent="0.25">
      <c r="A40" s="201"/>
      <c r="B40" s="12" t="s">
        <v>39</v>
      </c>
      <c r="C40" s="13"/>
      <c r="D40" s="13"/>
      <c r="E40" s="13"/>
      <c r="F40" s="49"/>
      <c r="G40" s="15" t="e">
        <f t="shared" si="2"/>
        <v>#DIV/0!</v>
      </c>
      <c r="H40" s="16" t="e">
        <f t="shared" si="0"/>
        <v>#DIV/0!</v>
      </c>
      <c r="I40" s="50" t="e">
        <f t="shared" si="1"/>
        <v>#DIV/0!</v>
      </c>
    </row>
    <row r="41" spans="1:9" x14ac:dyDescent="0.25">
      <c r="A41" s="201"/>
      <c r="B41" s="12" t="s">
        <v>38</v>
      </c>
      <c r="C41" s="13"/>
      <c r="D41" s="13"/>
      <c r="E41" s="13"/>
      <c r="F41" s="13"/>
      <c r="G41" s="15" t="e">
        <f t="shared" ref="G41" si="5">F41/E41*100</f>
        <v>#DIV/0!</v>
      </c>
      <c r="H41" s="16" t="e">
        <f t="shared" ref="H41" si="6">F41/D41*100</f>
        <v>#DIV/0!</v>
      </c>
      <c r="I41" s="50" t="e">
        <f t="shared" ref="I41" si="7">F41/C41*100</f>
        <v>#DIV/0!</v>
      </c>
    </row>
    <row r="42" spans="1:9" x14ac:dyDescent="0.25">
      <c r="A42" s="201"/>
      <c r="B42" s="12" t="s">
        <v>40</v>
      </c>
      <c r="C42" s="13"/>
      <c r="D42" s="84">
        <v>550</v>
      </c>
      <c r="E42" s="84">
        <v>550</v>
      </c>
      <c r="F42" s="84">
        <v>550</v>
      </c>
      <c r="G42" s="15">
        <f t="shared" si="2"/>
        <v>100</v>
      </c>
      <c r="H42" s="16">
        <f t="shared" si="0"/>
        <v>100</v>
      </c>
      <c r="I42" s="50" t="e">
        <f t="shared" si="1"/>
        <v>#DIV/0!</v>
      </c>
    </row>
    <row r="43" spans="1:9" x14ac:dyDescent="0.25">
      <c r="A43" s="201"/>
      <c r="B43" s="12" t="s">
        <v>41</v>
      </c>
      <c r="C43" s="13"/>
      <c r="D43" s="13"/>
      <c r="E43" s="13"/>
      <c r="F43" s="49"/>
      <c r="G43" s="15" t="e">
        <f>F43/E43*100</f>
        <v>#DIV/0!</v>
      </c>
      <c r="H43" s="16" t="e">
        <f>F43/D43*100</f>
        <v>#DIV/0!</v>
      </c>
      <c r="I43" s="50" t="e">
        <f>F43/C43*100</f>
        <v>#DIV/0!</v>
      </c>
    </row>
    <row r="44" spans="1:9" x14ac:dyDescent="0.25">
      <c r="A44" s="201"/>
      <c r="B44" s="12" t="s">
        <v>42</v>
      </c>
      <c r="C44" s="13"/>
      <c r="D44" s="13"/>
      <c r="E44" s="13"/>
      <c r="F44" s="13"/>
      <c r="G44" s="15" t="e">
        <f>F44/E44*100</f>
        <v>#DIV/0!</v>
      </c>
      <c r="H44" s="16" t="e">
        <f>F44/D44*100</f>
        <v>#DIV/0!</v>
      </c>
      <c r="I44" s="50" t="e">
        <f>F44/C44*100</f>
        <v>#DIV/0!</v>
      </c>
    </row>
    <row r="45" spans="1:9" x14ac:dyDescent="0.25">
      <c r="A45" s="201"/>
      <c r="B45" s="12" t="s">
        <v>43</v>
      </c>
      <c r="C45" s="13"/>
      <c r="D45" s="13"/>
      <c r="E45" s="13"/>
      <c r="F45" s="49"/>
      <c r="G45" s="15" t="e">
        <f>F45/E45*100</f>
        <v>#DIV/0!</v>
      </c>
      <c r="H45" s="16" t="e">
        <f>F45/D45*100</f>
        <v>#DIV/0!</v>
      </c>
      <c r="I45" s="50" t="e">
        <f>F45/C45*100</f>
        <v>#DIV/0!</v>
      </c>
    </row>
    <row r="46" spans="1:9" x14ac:dyDescent="0.25">
      <c r="A46" s="201"/>
      <c r="B46" s="12" t="s">
        <v>44</v>
      </c>
      <c r="C46" s="13"/>
      <c r="D46" s="13"/>
      <c r="E46" s="13"/>
      <c r="F46" s="13"/>
      <c r="G46" s="15" t="e">
        <f t="shared" si="2"/>
        <v>#DIV/0!</v>
      </c>
      <c r="H46" s="16" t="e">
        <f t="shared" si="0"/>
        <v>#DIV/0!</v>
      </c>
      <c r="I46" s="50" t="e">
        <f t="shared" si="1"/>
        <v>#DIV/0!</v>
      </c>
    </row>
    <row r="47" spans="1:9" x14ac:dyDescent="0.25">
      <c r="A47" s="201"/>
      <c r="B47" s="12" t="s">
        <v>45</v>
      </c>
      <c r="C47" s="13"/>
      <c r="D47" s="13"/>
      <c r="E47" s="13"/>
      <c r="F47" s="49"/>
      <c r="G47" s="15" t="e">
        <f t="shared" si="2"/>
        <v>#DIV/0!</v>
      </c>
      <c r="H47" s="16" t="e">
        <f t="shared" si="0"/>
        <v>#DIV/0!</v>
      </c>
      <c r="I47" s="50" t="e">
        <f t="shared" si="1"/>
        <v>#DIV/0!</v>
      </c>
    </row>
    <row r="48" spans="1:9" ht="26.25" x14ac:dyDescent="0.25">
      <c r="A48" s="201"/>
      <c r="B48" s="29" t="s">
        <v>46</v>
      </c>
      <c r="C48" s="54">
        <f>SUM(C49:C51)</f>
        <v>15604.34</v>
      </c>
      <c r="D48" s="54">
        <f>SUM(D49:D51)</f>
        <v>33991.445</v>
      </c>
      <c r="E48" s="54">
        <f>SUM(E49:E51)</f>
        <v>31120</v>
      </c>
      <c r="F48" s="54">
        <f>SUM(F49:F51)</f>
        <v>29980.395</v>
      </c>
      <c r="G48" s="15">
        <f t="shared" si="2"/>
        <v>96.338030205655528</v>
      </c>
      <c r="H48" s="16">
        <f t="shared" si="0"/>
        <v>88.199824985375002</v>
      </c>
      <c r="I48" s="50">
        <f t="shared" si="1"/>
        <v>192.12856807785525</v>
      </c>
    </row>
    <row r="49" spans="1:9" x14ac:dyDescent="0.25">
      <c r="A49" s="201"/>
      <c r="B49" s="12" t="s">
        <v>122</v>
      </c>
      <c r="C49" s="13">
        <v>346.2</v>
      </c>
      <c r="D49" s="13">
        <v>617.87000000000012</v>
      </c>
      <c r="E49" s="13">
        <v>620</v>
      </c>
      <c r="F49" s="119">
        <v>522.36500000000001</v>
      </c>
      <c r="G49" s="15">
        <f t="shared" si="2"/>
        <v>84.252419354838707</v>
      </c>
      <c r="H49" s="16">
        <f t="shared" si="0"/>
        <v>84.542865003965218</v>
      </c>
      <c r="I49" s="50">
        <f t="shared" si="1"/>
        <v>150.88532640092433</v>
      </c>
    </row>
    <row r="50" spans="1:9" x14ac:dyDescent="0.25">
      <c r="A50" s="201"/>
      <c r="B50" s="12" t="s">
        <v>47</v>
      </c>
      <c r="C50" s="13"/>
      <c r="D50" s="13">
        <v>3038.8049999999998</v>
      </c>
      <c r="E50" s="13">
        <v>4500</v>
      </c>
      <c r="F50" s="119">
        <v>2561.81</v>
      </c>
      <c r="G50" s="15">
        <f t="shared" si="2"/>
        <v>56.929111111111105</v>
      </c>
      <c r="H50" s="16">
        <f t="shared" si="0"/>
        <v>84.303204713695024</v>
      </c>
      <c r="I50" s="50" t="e">
        <f t="shared" si="1"/>
        <v>#DIV/0!</v>
      </c>
    </row>
    <row r="51" spans="1:9" x14ac:dyDescent="0.25">
      <c r="A51" s="201"/>
      <c r="B51" s="12" t="s">
        <v>48</v>
      </c>
      <c r="C51" s="13">
        <v>15258.14</v>
      </c>
      <c r="D51" s="13">
        <v>30334.77</v>
      </c>
      <c r="E51" s="13">
        <v>26000</v>
      </c>
      <c r="F51" s="119">
        <v>26896.22</v>
      </c>
      <c r="G51" s="15">
        <f t="shared" si="2"/>
        <v>103.447</v>
      </c>
      <c r="H51" s="16">
        <f t="shared" si="0"/>
        <v>88.664657750825214</v>
      </c>
      <c r="I51" s="50">
        <f t="shared" si="1"/>
        <v>176.27456557614494</v>
      </c>
    </row>
    <row r="52" spans="1:9" x14ac:dyDescent="0.25">
      <c r="A52" s="201"/>
      <c r="B52" s="57" t="s">
        <v>49</v>
      </c>
      <c r="C52" s="54">
        <f>C48+C35</f>
        <v>15604.34</v>
      </c>
      <c r="D52" s="54">
        <f>D48+D35</f>
        <v>34543.445</v>
      </c>
      <c r="E52" s="54">
        <f>E48+E35</f>
        <v>31672</v>
      </c>
      <c r="F52" s="58">
        <f>F48+F35</f>
        <v>30532.395</v>
      </c>
      <c r="G52" s="15">
        <f t="shared" si="2"/>
        <v>96.401853372063655</v>
      </c>
      <c r="H52" s="16">
        <f t="shared" si="0"/>
        <v>88.388390329916433</v>
      </c>
      <c r="I52" s="50">
        <f t="shared" si="1"/>
        <v>195.66604547196485</v>
      </c>
    </row>
    <row r="53" spans="1:9" x14ac:dyDescent="0.25">
      <c r="A53" s="201"/>
      <c r="B53" s="53" t="s">
        <v>20</v>
      </c>
      <c r="C53" s="59">
        <f>C52/C7/12*1000</f>
        <v>1611.3527467988433</v>
      </c>
      <c r="D53" s="59">
        <f t="shared" ref="D53:F53" si="8">D52/D7/12*1000</f>
        <v>6368.629240412979</v>
      </c>
      <c r="E53" s="59">
        <f t="shared" si="8"/>
        <v>5813.5095447870772</v>
      </c>
      <c r="F53" s="59">
        <f t="shared" si="8"/>
        <v>5579.7505482456136</v>
      </c>
      <c r="G53" s="15">
        <f t="shared" si="2"/>
        <v>95.97903822569495</v>
      </c>
      <c r="H53" s="16">
        <f t="shared" si="0"/>
        <v>87.61305357263646</v>
      </c>
      <c r="I53" s="50">
        <f t="shared" si="1"/>
        <v>346.27740942077992</v>
      </c>
    </row>
    <row r="54" spans="1:9" x14ac:dyDescent="0.25">
      <c r="A54" s="201"/>
      <c r="B54" s="18" t="s">
        <v>50</v>
      </c>
      <c r="C54" s="60"/>
      <c r="D54" s="60">
        <v>13269.645</v>
      </c>
      <c r="E54" s="60">
        <v>14430</v>
      </c>
      <c r="F54" s="61">
        <v>12266</v>
      </c>
      <c r="G54" s="15">
        <f>F54/E54*100</f>
        <v>85.00346500346501</v>
      </c>
      <c r="H54" s="16">
        <f>F54/D54*100</f>
        <v>92.436534662381703</v>
      </c>
      <c r="I54" s="50" t="e">
        <f>F54/C54*100</f>
        <v>#DIV/0!</v>
      </c>
    </row>
    <row r="55" spans="1:9" ht="15.75" thickBot="1" x14ac:dyDescent="0.3">
      <c r="A55" s="202"/>
      <c r="B55" s="62" t="s">
        <v>51</v>
      </c>
      <c r="C55" s="63"/>
      <c r="D55" s="63">
        <v>17038.769999999997</v>
      </c>
      <c r="E55" s="63">
        <v>15000</v>
      </c>
      <c r="F55" s="64">
        <v>15025.8</v>
      </c>
      <c r="G55" s="23">
        <f>F55/E55*100</f>
        <v>100.172</v>
      </c>
      <c r="H55" s="24">
        <f>F55/D55*100</f>
        <v>88.185942999406663</v>
      </c>
      <c r="I55" s="41" t="e">
        <f>F55/C55*100</f>
        <v>#DIV/0!</v>
      </c>
    </row>
    <row r="56" spans="1:9" ht="26.25" x14ac:dyDescent="0.25">
      <c r="A56" s="185">
        <v>7</v>
      </c>
      <c r="B56" s="65" t="s">
        <v>52</v>
      </c>
      <c r="C56" s="66">
        <f>C52/C57</f>
        <v>121.90890625</v>
      </c>
      <c r="D56" s="66">
        <f>D52/D57</f>
        <v>98.978352435530084</v>
      </c>
      <c r="E56" s="66">
        <f>E52/E57</f>
        <v>90.750716332378218</v>
      </c>
      <c r="F56" s="67">
        <f>F52/F57</f>
        <v>87.235414285714285</v>
      </c>
      <c r="G56" s="9">
        <f t="shared" si="2"/>
        <v>96.126419505286336</v>
      </c>
      <c r="H56" s="10">
        <f t="shared" si="0"/>
        <v>88.135852071830953</v>
      </c>
      <c r="I56" s="43">
        <f t="shared" si="1"/>
        <v>71.557868058318576</v>
      </c>
    </row>
    <row r="57" spans="1:9" ht="27" thickBot="1" x14ac:dyDescent="0.3">
      <c r="A57" s="187"/>
      <c r="B57" s="68" t="s">
        <v>53</v>
      </c>
      <c r="C57" s="21">
        <v>128</v>
      </c>
      <c r="D57" s="21">
        <v>349</v>
      </c>
      <c r="E57" s="21">
        <v>349</v>
      </c>
      <c r="F57" s="21">
        <v>350</v>
      </c>
      <c r="G57" s="23">
        <f t="shared" si="2"/>
        <v>100.2865329512894</v>
      </c>
      <c r="H57" s="24">
        <f t="shared" si="0"/>
        <v>100.2865329512894</v>
      </c>
      <c r="I57" s="41">
        <f t="shared" si="1"/>
        <v>273.4375</v>
      </c>
    </row>
    <row r="58" spans="1:9" x14ac:dyDescent="0.25">
      <c r="A58" s="185">
        <v>8</v>
      </c>
      <c r="B58" s="69" t="s">
        <v>54</v>
      </c>
      <c r="C58" s="6">
        <v>2516</v>
      </c>
      <c r="D58" s="6">
        <v>53500</v>
      </c>
      <c r="E58" s="6">
        <v>53500</v>
      </c>
      <c r="F58" s="6">
        <v>53000</v>
      </c>
      <c r="G58" s="9">
        <f t="shared" si="2"/>
        <v>99.065420560747668</v>
      </c>
      <c r="H58" s="10">
        <f t="shared" si="0"/>
        <v>99.065420560747668</v>
      </c>
      <c r="I58" s="43">
        <f t="shared" si="1"/>
        <v>2106.5182829888713</v>
      </c>
    </row>
    <row r="59" spans="1:9" ht="15.75" thickBot="1" x14ac:dyDescent="0.3">
      <c r="A59" s="187"/>
      <c r="B59" s="39" t="s">
        <v>20</v>
      </c>
      <c r="C59" s="37">
        <f>C58/C7/12*1000</f>
        <v>259.80999586947547</v>
      </c>
      <c r="D59" s="37">
        <f t="shared" ref="D59:F59" si="9">D58/D7/12*1000</f>
        <v>9863.5693215339234</v>
      </c>
      <c r="E59" s="37">
        <f t="shared" si="9"/>
        <v>9820.1174743024967</v>
      </c>
      <c r="F59" s="37">
        <f t="shared" si="9"/>
        <v>9685.6725146198823</v>
      </c>
      <c r="G59" s="23">
        <f t="shared" si="2"/>
        <v>98.630923102147889</v>
      </c>
      <c r="H59" s="24">
        <f t="shared" si="0"/>
        <v>98.19642564354811</v>
      </c>
      <c r="I59" s="41">
        <f t="shared" si="1"/>
        <v>3727.9830139737251</v>
      </c>
    </row>
    <row r="60" spans="1:9" x14ac:dyDescent="0.25">
      <c r="A60" s="185">
        <v>9</v>
      </c>
      <c r="B60" s="70" t="s">
        <v>55</v>
      </c>
      <c r="C60" s="47">
        <f>C62+C70+C71+C72+C73+C76+C77+C78+C79+C80+C81+C82</f>
        <v>686.8</v>
      </c>
      <c r="D60" s="47">
        <f>D62+D70+D71+D72+D73+D76+D77+D78+D79+D80+D81+D82</f>
        <v>3893.4999999999995</v>
      </c>
      <c r="E60" s="47">
        <f>E62+E70+E71+E72+E73+E76+E77+E78+E79+E80+E81+E82</f>
        <v>5867.3</v>
      </c>
      <c r="F60" s="71">
        <f>F62+F70+F71+F72+F73+F76+F77+F78+F79+F80+F81+F82</f>
        <v>6332.5</v>
      </c>
      <c r="G60" s="9">
        <f t="shared" si="2"/>
        <v>107.92868951647266</v>
      </c>
      <c r="H60" s="10">
        <f t="shared" si="0"/>
        <v>162.64286631565432</v>
      </c>
      <c r="I60" s="43">
        <f t="shared" si="1"/>
        <v>922.02970297029708</v>
      </c>
    </row>
    <row r="61" spans="1:9" x14ac:dyDescent="0.25">
      <c r="A61" s="186"/>
      <c r="B61" s="53" t="s">
        <v>20</v>
      </c>
      <c r="C61" s="59">
        <f>C60/C7*1000/12</f>
        <v>70.921106980586529</v>
      </c>
      <c r="D61" s="59">
        <f t="shared" ref="D61:F61" si="10">D60/D7*1000/12</f>
        <v>717.82817109144537</v>
      </c>
      <c r="E61" s="59">
        <f t="shared" si="10"/>
        <v>1076.9640234948604</v>
      </c>
      <c r="F61" s="59">
        <f t="shared" si="10"/>
        <v>1157.2551169590645</v>
      </c>
      <c r="G61" s="15">
        <f t="shared" si="2"/>
        <v>107.45531807122499</v>
      </c>
      <c r="H61" s="16">
        <f t="shared" si="0"/>
        <v>161.21617450586788</v>
      </c>
      <c r="I61" s="50">
        <f t="shared" si="1"/>
        <v>1631.7499348619076</v>
      </c>
    </row>
    <row r="62" spans="1:9" x14ac:dyDescent="0.25">
      <c r="A62" s="186"/>
      <c r="B62" s="53" t="s">
        <v>56</v>
      </c>
      <c r="C62" s="54">
        <f>SUM(C63:C69)</f>
        <v>0</v>
      </c>
      <c r="D62" s="54">
        <f>SUM(D63:D69)</f>
        <v>0</v>
      </c>
      <c r="E62" s="55">
        <f>SUM(E63:E69)</f>
        <v>0</v>
      </c>
      <c r="F62" s="54">
        <f>SUM(F63:F69)</f>
        <v>0</v>
      </c>
      <c r="G62" s="15" t="e">
        <f t="shared" si="2"/>
        <v>#DIV/0!</v>
      </c>
      <c r="H62" s="16" t="e">
        <f t="shared" si="0"/>
        <v>#DIV/0!</v>
      </c>
      <c r="I62" s="50" t="e">
        <f t="shared" si="1"/>
        <v>#DIV/0!</v>
      </c>
    </row>
    <row r="63" spans="1:9" x14ac:dyDescent="0.25">
      <c r="A63" s="186"/>
      <c r="B63" s="12" t="s">
        <v>57</v>
      </c>
      <c r="C63" s="13"/>
      <c r="D63" s="13"/>
      <c r="E63" s="13"/>
      <c r="F63" s="13"/>
      <c r="G63" s="15" t="e">
        <f t="shared" si="2"/>
        <v>#DIV/0!</v>
      </c>
      <c r="H63" s="16" t="e">
        <f t="shared" si="0"/>
        <v>#DIV/0!</v>
      </c>
      <c r="I63" s="50" t="e">
        <f t="shared" si="1"/>
        <v>#DIV/0!</v>
      </c>
    </row>
    <row r="64" spans="1:9" x14ac:dyDescent="0.25">
      <c r="A64" s="186"/>
      <c r="B64" s="12" t="s">
        <v>58</v>
      </c>
      <c r="C64" s="13"/>
      <c r="D64" s="13"/>
      <c r="E64" s="13"/>
      <c r="F64" s="13"/>
      <c r="G64" s="15" t="e">
        <f t="shared" si="2"/>
        <v>#DIV/0!</v>
      </c>
      <c r="H64" s="16" t="e">
        <f t="shared" si="0"/>
        <v>#DIV/0!</v>
      </c>
      <c r="I64" s="50" t="e">
        <f t="shared" si="1"/>
        <v>#DIV/0!</v>
      </c>
    </row>
    <row r="65" spans="1:9" x14ac:dyDescent="0.25">
      <c r="A65" s="186"/>
      <c r="B65" s="12" t="s">
        <v>59</v>
      </c>
      <c r="C65" s="13"/>
      <c r="D65" s="13"/>
      <c r="E65" s="13"/>
      <c r="F65" s="13"/>
      <c r="G65" s="15" t="e">
        <f t="shared" si="2"/>
        <v>#DIV/0!</v>
      </c>
      <c r="H65" s="16" t="e">
        <f t="shared" si="0"/>
        <v>#DIV/0!</v>
      </c>
      <c r="I65" s="50" t="e">
        <f t="shared" si="1"/>
        <v>#DIV/0!</v>
      </c>
    </row>
    <row r="66" spans="1:9" x14ac:dyDescent="0.25">
      <c r="A66" s="186"/>
      <c r="B66" s="12" t="s">
        <v>60</v>
      </c>
      <c r="C66" s="13"/>
      <c r="D66" s="13"/>
      <c r="E66" s="13"/>
      <c r="F66" s="13"/>
      <c r="G66" s="15" t="e">
        <f t="shared" si="2"/>
        <v>#DIV/0!</v>
      </c>
      <c r="H66" s="16" t="e">
        <f t="shared" si="0"/>
        <v>#DIV/0!</v>
      </c>
      <c r="I66" s="50" t="e">
        <f t="shared" si="1"/>
        <v>#DIV/0!</v>
      </c>
    </row>
    <row r="67" spans="1:9" x14ac:dyDescent="0.25">
      <c r="A67" s="186"/>
      <c r="B67" s="12" t="s">
        <v>61</v>
      </c>
      <c r="C67" s="13"/>
      <c r="D67" s="13"/>
      <c r="E67" s="13"/>
      <c r="F67" s="13"/>
      <c r="G67" s="15" t="e">
        <f t="shared" si="2"/>
        <v>#DIV/0!</v>
      </c>
      <c r="H67" s="16" t="e">
        <f t="shared" si="0"/>
        <v>#DIV/0!</v>
      </c>
      <c r="I67" s="50" t="e">
        <f t="shared" si="1"/>
        <v>#DIV/0!</v>
      </c>
    </row>
    <row r="68" spans="1:9" x14ac:dyDescent="0.25">
      <c r="A68" s="186"/>
      <c r="B68" s="12" t="s">
        <v>62</v>
      </c>
      <c r="C68" s="13"/>
      <c r="D68" s="13"/>
      <c r="E68" s="13"/>
      <c r="F68" s="13"/>
      <c r="G68" s="15" t="e">
        <f t="shared" si="2"/>
        <v>#DIV/0!</v>
      </c>
      <c r="H68" s="16" t="e">
        <f t="shared" si="0"/>
        <v>#DIV/0!</v>
      </c>
      <c r="I68" s="50" t="e">
        <f t="shared" si="1"/>
        <v>#DIV/0!</v>
      </c>
    </row>
    <row r="69" spans="1:9" x14ac:dyDescent="0.25">
      <c r="A69" s="186"/>
      <c r="B69" s="12" t="s">
        <v>63</v>
      </c>
      <c r="C69" s="13"/>
      <c r="D69" s="13"/>
      <c r="E69" s="13"/>
      <c r="F69" s="13"/>
      <c r="G69" s="15" t="e">
        <f t="shared" si="2"/>
        <v>#DIV/0!</v>
      </c>
      <c r="H69" s="16" t="e">
        <f t="shared" si="0"/>
        <v>#DIV/0!</v>
      </c>
      <c r="I69" s="50" t="e">
        <f t="shared" si="1"/>
        <v>#DIV/0!</v>
      </c>
    </row>
    <row r="70" spans="1:9" x14ac:dyDescent="0.25">
      <c r="A70" s="186"/>
      <c r="B70" s="12" t="s">
        <v>64</v>
      </c>
      <c r="C70" s="13"/>
      <c r="D70" s="13"/>
      <c r="E70" s="13"/>
      <c r="F70" s="13"/>
      <c r="G70" s="15" t="e">
        <f t="shared" si="2"/>
        <v>#DIV/0!</v>
      </c>
      <c r="H70" s="16" t="e">
        <f t="shared" si="0"/>
        <v>#DIV/0!</v>
      </c>
      <c r="I70" s="50" t="e">
        <f t="shared" si="1"/>
        <v>#DIV/0!</v>
      </c>
    </row>
    <row r="71" spans="1:9" x14ac:dyDescent="0.25">
      <c r="A71" s="186"/>
      <c r="B71" s="12" t="s">
        <v>65</v>
      </c>
      <c r="C71" s="13">
        <v>334</v>
      </c>
      <c r="D71" s="72">
        <v>900</v>
      </c>
      <c r="E71" s="72">
        <v>900</v>
      </c>
      <c r="F71" s="72">
        <v>900</v>
      </c>
      <c r="G71" s="15">
        <f t="shared" si="2"/>
        <v>100</v>
      </c>
      <c r="H71" s="16">
        <f t="shared" si="0"/>
        <v>100</v>
      </c>
      <c r="I71" s="50">
        <f t="shared" si="1"/>
        <v>269.46107784431138</v>
      </c>
    </row>
    <row r="72" spans="1:9" x14ac:dyDescent="0.25">
      <c r="A72" s="186"/>
      <c r="B72" s="12" t="s">
        <v>66</v>
      </c>
      <c r="C72" s="13"/>
      <c r="D72" s="14"/>
      <c r="E72" s="14"/>
      <c r="F72" s="72"/>
      <c r="G72" s="15" t="e">
        <f t="shared" si="2"/>
        <v>#DIV/0!</v>
      </c>
      <c r="H72" s="16" t="e">
        <f t="shared" si="0"/>
        <v>#DIV/0!</v>
      </c>
      <c r="I72" s="50" t="e">
        <f t="shared" si="1"/>
        <v>#DIV/0!</v>
      </c>
    </row>
    <row r="73" spans="1:9" x14ac:dyDescent="0.25">
      <c r="A73" s="186"/>
      <c r="B73" s="53" t="s">
        <v>67</v>
      </c>
      <c r="C73" s="54">
        <f>C74+C75</f>
        <v>237</v>
      </c>
      <c r="D73" s="54">
        <f>D74+D75</f>
        <v>2692.5</v>
      </c>
      <c r="E73" s="54">
        <f>E74+E75</f>
        <v>4670</v>
      </c>
      <c r="F73" s="58">
        <f>F74+F75</f>
        <v>5162.5</v>
      </c>
      <c r="G73" s="15">
        <f t="shared" si="2"/>
        <v>110.54603854389723</v>
      </c>
      <c r="H73" s="16">
        <f t="shared" si="0"/>
        <v>191.73630454967503</v>
      </c>
      <c r="I73" s="50">
        <f t="shared" si="1"/>
        <v>2178.2700421940926</v>
      </c>
    </row>
    <row r="74" spans="1:9" x14ac:dyDescent="0.25">
      <c r="A74" s="186"/>
      <c r="B74" s="12" t="s">
        <v>68</v>
      </c>
      <c r="C74" s="13">
        <v>12</v>
      </c>
      <c r="D74" s="72">
        <v>22.5</v>
      </c>
      <c r="E74" s="13">
        <v>2000</v>
      </c>
      <c r="F74" s="13">
        <v>2592.5</v>
      </c>
      <c r="G74" s="15">
        <f t="shared" si="2"/>
        <v>129.625</v>
      </c>
      <c r="H74" s="16">
        <f t="shared" si="0"/>
        <v>11522.222222222223</v>
      </c>
      <c r="I74" s="50">
        <f t="shared" si="1"/>
        <v>21604.166666666664</v>
      </c>
    </row>
    <row r="75" spans="1:9" x14ac:dyDescent="0.25">
      <c r="A75" s="186"/>
      <c r="B75" s="12" t="s">
        <v>69</v>
      </c>
      <c r="C75" s="13">
        <v>225</v>
      </c>
      <c r="D75" s="72">
        <v>2670</v>
      </c>
      <c r="E75" s="96">
        <v>2670</v>
      </c>
      <c r="F75" s="13">
        <v>2570</v>
      </c>
      <c r="G75" s="15">
        <f t="shared" si="2"/>
        <v>96.254681647940075</v>
      </c>
      <c r="H75" s="16">
        <f t="shared" si="0"/>
        <v>96.254681647940075</v>
      </c>
      <c r="I75" s="50">
        <f t="shared" si="1"/>
        <v>1142.2222222222222</v>
      </c>
    </row>
    <row r="76" spans="1:9" x14ac:dyDescent="0.25">
      <c r="A76" s="186"/>
      <c r="B76" s="12" t="s">
        <v>70</v>
      </c>
      <c r="C76" s="13">
        <v>17</v>
      </c>
      <c r="D76" s="72">
        <v>7.1</v>
      </c>
      <c r="E76" s="13">
        <v>4</v>
      </c>
      <c r="F76" s="13">
        <v>4.2</v>
      </c>
      <c r="G76" s="15">
        <f t="shared" si="2"/>
        <v>105</v>
      </c>
      <c r="H76" s="16">
        <f t="shared" si="0"/>
        <v>59.154929577464799</v>
      </c>
      <c r="I76" s="50">
        <f t="shared" si="1"/>
        <v>24.705882352941178</v>
      </c>
    </row>
    <row r="77" spans="1:9" x14ac:dyDescent="0.25">
      <c r="A77" s="186"/>
      <c r="B77" s="12" t="s">
        <v>71</v>
      </c>
      <c r="C77" s="13">
        <v>30</v>
      </c>
      <c r="D77" s="72">
        <v>72.599999999999994</v>
      </c>
      <c r="E77" s="13">
        <v>72</v>
      </c>
      <c r="F77" s="13">
        <v>40.5</v>
      </c>
      <c r="G77" s="15">
        <f t="shared" si="2"/>
        <v>56.25</v>
      </c>
      <c r="H77" s="16">
        <f t="shared" si="0"/>
        <v>55.785123966942152</v>
      </c>
      <c r="I77" s="50">
        <f t="shared" si="1"/>
        <v>135</v>
      </c>
    </row>
    <row r="78" spans="1:9" x14ac:dyDescent="0.25">
      <c r="A78" s="186"/>
      <c r="B78" s="12" t="s">
        <v>72</v>
      </c>
      <c r="C78" s="13">
        <v>34</v>
      </c>
      <c r="D78" s="13">
        <v>71</v>
      </c>
      <c r="E78" s="13">
        <v>71</v>
      </c>
      <c r="F78" s="149">
        <v>75</v>
      </c>
      <c r="G78" s="15">
        <f t="shared" si="2"/>
        <v>105.63380281690141</v>
      </c>
      <c r="H78" s="16">
        <f t="shared" si="0"/>
        <v>105.63380281690141</v>
      </c>
      <c r="I78" s="50">
        <f t="shared" si="1"/>
        <v>220.58823529411765</v>
      </c>
    </row>
    <row r="79" spans="1:9" x14ac:dyDescent="0.25">
      <c r="A79" s="186"/>
      <c r="B79" s="12" t="s">
        <v>73</v>
      </c>
      <c r="C79" s="13">
        <v>9.8000000000000007</v>
      </c>
      <c r="D79" s="72">
        <v>104.2</v>
      </c>
      <c r="E79" s="72">
        <v>104.2</v>
      </c>
      <c r="F79" s="72">
        <v>104.2</v>
      </c>
      <c r="G79" s="15">
        <f t="shared" si="2"/>
        <v>100</v>
      </c>
      <c r="H79" s="16">
        <f t="shared" ref="H79:H123" si="11">F79/D79*100</f>
        <v>100</v>
      </c>
      <c r="I79" s="50">
        <f t="shared" ref="I79:I123" si="12">F79/C79*100</f>
        <v>1063.2653061224489</v>
      </c>
    </row>
    <row r="80" spans="1:9" x14ac:dyDescent="0.25">
      <c r="A80" s="186"/>
      <c r="B80" s="12" t="s">
        <v>74</v>
      </c>
      <c r="C80" s="13">
        <v>25</v>
      </c>
      <c r="D80" s="72">
        <v>46.1</v>
      </c>
      <c r="E80" s="72">
        <v>46.1</v>
      </c>
      <c r="F80" s="72">
        <v>46.1</v>
      </c>
      <c r="G80" s="15">
        <f t="shared" ref="G80:G123" si="13">F80/E80*100</f>
        <v>100</v>
      </c>
      <c r="H80" s="16">
        <f t="shared" si="11"/>
        <v>100</v>
      </c>
      <c r="I80" s="50">
        <f t="shared" si="12"/>
        <v>184.4</v>
      </c>
    </row>
    <row r="81" spans="1:13" x14ac:dyDescent="0.25">
      <c r="A81" s="186"/>
      <c r="B81" s="12" t="s">
        <v>75</v>
      </c>
      <c r="C81" s="13"/>
      <c r="D81" s="13"/>
      <c r="E81" s="14"/>
      <c r="F81" s="13"/>
      <c r="G81" s="15" t="e">
        <f t="shared" si="13"/>
        <v>#DIV/0!</v>
      </c>
      <c r="H81" s="16" t="e">
        <f t="shared" si="11"/>
        <v>#DIV/0!</v>
      </c>
      <c r="I81" s="50" t="e">
        <f t="shared" si="12"/>
        <v>#DIV/0!</v>
      </c>
    </row>
    <row r="82" spans="1:13" ht="15.75" thickBot="1" x14ac:dyDescent="0.3">
      <c r="A82" s="187"/>
      <c r="B82" s="20" t="s">
        <v>76</v>
      </c>
      <c r="C82" s="21"/>
      <c r="D82" s="21"/>
      <c r="E82" s="21"/>
      <c r="F82" s="21"/>
      <c r="G82" s="23" t="e">
        <f t="shared" si="13"/>
        <v>#DIV/0!</v>
      </c>
      <c r="H82" s="24" t="e">
        <f t="shared" si="11"/>
        <v>#DIV/0!</v>
      </c>
      <c r="I82" s="41" t="e">
        <f t="shared" si="12"/>
        <v>#DIV/0!</v>
      </c>
    </row>
    <row r="83" spans="1:13" ht="26.25" x14ac:dyDescent="0.25">
      <c r="A83" s="197">
        <v>10</v>
      </c>
      <c r="B83" s="46" t="s">
        <v>77</v>
      </c>
      <c r="C83" s="47">
        <f>C84+C85</f>
        <v>800</v>
      </c>
      <c r="D83" s="47">
        <f>D84+D85</f>
        <v>3008</v>
      </c>
      <c r="E83" s="121">
        <f>E84+E85</f>
        <v>1200</v>
      </c>
      <c r="F83" s="73">
        <f>F84+F85</f>
        <v>3163</v>
      </c>
      <c r="G83" s="9">
        <f t="shared" si="13"/>
        <v>263.58333333333331</v>
      </c>
      <c r="H83" s="10">
        <f t="shared" si="11"/>
        <v>105.15292553191489</v>
      </c>
      <c r="I83" s="43">
        <f t="shared" si="12"/>
        <v>395.375</v>
      </c>
      <c r="J83" s="74"/>
    </row>
    <row r="84" spans="1:13" x14ac:dyDescent="0.25">
      <c r="A84" s="198"/>
      <c r="B84" s="12" t="s">
        <v>78</v>
      </c>
      <c r="C84" s="13"/>
      <c r="D84" s="109">
        <v>200</v>
      </c>
      <c r="E84" s="109">
        <v>200</v>
      </c>
      <c r="F84" s="127">
        <v>2031</v>
      </c>
      <c r="G84" s="15">
        <f t="shared" si="13"/>
        <v>1015.4999999999999</v>
      </c>
      <c r="H84" s="16">
        <f t="shared" si="11"/>
        <v>1015.4999999999999</v>
      </c>
      <c r="I84" s="50" t="e">
        <f t="shared" si="12"/>
        <v>#DIV/0!</v>
      </c>
      <c r="J84" s="74"/>
    </row>
    <row r="85" spans="1:13" x14ac:dyDescent="0.25">
      <c r="A85" s="198"/>
      <c r="B85" s="75" t="s">
        <v>79</v>
      </c>
      <c r="C85" s="13">
        <v>800</v>
      </c>
      <c r="D85" s="109">
        <v>2808</v>
      </c>
      <c r="E85" s="109">
        <v>1000</v>
      </c>
      <c r="F85" s="124">
        <v>1132</v>
      </c>
      <c r="G85" s="15">
        <f t="shared" si="13"/>
        <v>113.19999999999999</v>
      </c>
      <c r="H85" s="16">
        <f t="shared" si="11"/>
        <v>40.313390313390315</v>
      </c>
      <c r="I85" s="50">
        <f t="shared" si="12"/>
        <v>141.5</v>
      </c>
      <c r="J85" s="74"/>
    </row>
    <row r="86" spans="1:13" ht="27" thickBot="1" x14ac:dyDescent="0.3">
      <c r="A86" s="199"/>
      <c r="B86" s="68" t="s">
        <v>80</v>
      </c>
      <c r="C86" s="21">
        <v>50</v>
      </c>
      <c r="D86" s="105">
        <v>0</v>
      </c>
      <c r="E86" s="105">
        <v>0</v>
      </c>
      <c r="F86" s="105">
        <v>0</v>
      </c>
      <c r="G86" s="23" t="e">
        <f t="shared" si="13"/>
        <v>#DIV/0!</v>
      </c>
      <c r="H86" s="24" t="e">
        <f t="shared" si="11"/>
        <v>#DIV/0!</v>
      </c>
      <c r="I86" s="41">
        <f t="shared" si="12"/>
        <v>0</v>
      </c>
      <c r="J86" s="74"/>
      <c r="M86" s="77"/>
    </row>
    <row r="87" spans="1:13" x14ac:dyDescent="0.25">
      <c r="A87" s="197">
        <v>11</v>
      </c>
      <c r="B87" s="26" t="s">
        <v>81</v>
      </c>
      <c r="C87" s="26">
        <v>9654</v>
      </c>
      <c r="D87" s="26">
        <v>10178</v>
      </c>
      <c r="E87" s="78">
        <f>D87</f>
        <v>10178</v>
      </c>
      <c r="F87" s="78">
        <f>D87</f>
        <v>10178</v>
      </c>
      <c r="G87" s="9">
        <f t="shared" si="13"/>
        <v>100</v>
      </c>
      <c r="H87" s="10">
        <f t="shared" si="11"/>
        <v>100</v>
      </c>
      <c r="I87" s="43">
        <f t="shared" si="12"/>
        <v>105.42780194737932</v>
      </c>
      <c r="J87" s="74"/>
    </row>
    <row r="88" spans="1:13" ht="26.25" x14ac:dyDescent="0.25">
      <c r="A88" s="198"/>
      <c r="B88" s="29" t="s">
        <v>82</v>
      </c>
      <c r="C88" s="79">
        <f>C87/C7</f>
        <v>11.962825278810408</v>
      </c>
      <c r="D88" s="79">
        <f>D87/D7</f>
        <v>22.517699115044248</v>
      </c>
      <c r="E88" s="79">
        <f>E87/E7</f>
        <v>22.418502202643172</v>
      </c>
      <c r="F88" s="80">
        <f>F87/F7</f>
        <v>22.32017543859649</v>
      </c>
      <c r="G88" s="15">
        <f t="shared" si="13"/>
        <v>99.561403508771932</v>
      </c>
      <c r="H88" s="16">
        <f t="shared" si="11"/>
        <v>99.122807017543849</v>
      </c>
      <c r="I88" s="50">
        <f t="shared" si="12"/>
        <v>186.5794652884542</v>
      </c>
      <c r="J88" s="74"/>
    </row>
    <row r="89" spans="1:13" ht="39.75" thickBot="1" x14ac:dyDescent="0.3">
      <c r="A89" s="199"/>
      <c r="B89" s="44" t="s">
        <v>83</v>
      </c>
      <c r="C89" s="37">
        <f>C86/C87*100</f>
        <v>0.51792003314688217</v>
      </c>
      <c r="D89" s="37">
        <f>D86/D87*100</f>
        <v>0</v>
      </c>
      <c r="E89" s="37">
        <f>E86/E87*100</f>
        <v>0</v>
      </c>
      <c r="F89" s="81">
        <f>F86/F87*100</f>
        <v>0</v>
      </c>
      <c r="G89" s="23" t="e">
        <f t="shared" si="13"/>
        <v>#DIV/0!</v>
      </c>
      <c r="H89" s="24" t="e">
        <f t="shared" si="11"/>
        <v>#DIV/0!</v>
      </c>
      <c r="I89" s="41">
        <f t="shared" si="12"/>
        <v>0</v>
      </c>
      <c r="J89" s="74"/>
    </row>
    <row r="90" spans="1:13" x14ac:dyDescent="0.25">
      <c r="A90" s="197">
        <v>12</v>
      </c>
      <c r="B90" s="42" t="s">
        <v>84</v>
      </c>
      <c r="C90" s="6">
        <v>18</v>
      </c>
      <c r="D90" s="110">
        <v>10</v>
      </c>
      <c r="E90" s="6">
        <v>19</v>
      </c>
      <c r="F90" s="38">
        <v>19</v>
      </c>
      <c r="G90" s="9">
        <f t="shared" si="13"/>
        <v>100</v>
      </c>
      <c r="H90" s="10">
        <f t="shared" si="11"/>
        <v>190</v>
      </c>
      <c r="I90" s="43">
        <f t="shared" si="12"/>
        <v>105.55555555555556</v>
      </c>
      <c r="J90" s="74"/>
    </row>
    <row r="91" spans="1:13" ht="27" thickBot="1" x14ac:dyDescent="0.3">
      <c r="A91" s="199"/>
      <c r="B91" s="44" t="s">
        <v>85</v>
      </c>
      <c r="C91" s="40">
        <f>C90*1000/C7</f>
        <v>22.304832713754646</v>
      </c>
      <c r="D91" s="40">
        <f>D90*1000/D7</f>
        <v>22.123893805309734</v>
      </c>
      <c r="E91" s="114">
        <f>E90*1000/E7</f>
        <v>41.85022026431718</v>
      </c>
      <c r="F91" s="114">
        <f>F90*1000/F7</f>
        <v>41.666666666666664</v>
      </c>
      <c r="G91" s="23">
        <f t="shared" si="13"/>
        <v>99.561403508771932</v>
      </c>
      <c r="H91" s="24">
        <f t="shared" si="11"/>
        <v>188.33333333333334</v>
      </c>
      <c r="I91" s="41">
        <f t="shared" si="12"/>
        <v>186.80555555555557</v>
      </c>
      <c r="J91" s="74"/>
    </row>
    <row r="92" spans="1:13" ht="26.25" x14ac:dyDescent="0.25">
      <c r="A92" s="197">
        <v>13</v>
      </c>
      <c r="B92" s="42" t="s">
        <v>86</v>
      </c>
      <c r="C92" s="6">
        <v>0</v>
      </c>
      <c r="D92" s="6">
        <v>10</v>
      </c>
      <c r="E92" s="6">
        <v>10</v>
      </c>
      <c r="F92" s="6">
        <v>10</v>
      </c>
      <c r="G92" s="9">
        <f t="shared" si="13"/>
        <v>100</v>
      </c>
      <c r="H92" s="10">
        <f t="shared" si="11"/>
        <v>100</v>
      </c>
      <c r="I92" s="43" t="e">
        <f t="shared" si="12"/>
        <v>#DIV/0!</v>
      </c>
      <c r="J92" s="74"/>
    </row>
    <row r="93" spans="1:13" ht="26.25" x14ac:dyDescent="0.25">
      <c r="A93" s="198"/>
      <c r="B93" s="52" t="s">
        <v>87</v>
      </c>
      <c r="C93" s="13">
        <v>0</v>
      </c>
      <c r="D93" s="13">
        <v>0</v>
      </c>
      <c r="E93" s="13">
        <v>0</v>
      </c>
      <c r="F93" s="13">
        <v>0</v>
      </c>
      <c r="G93" s="15" t="e">
        <f t="shared" si="13"/>
        <v>#DIV/0!</v>
      </c>
      <c r="H93" s="16" t="e">
        <f t="shared" si="11"/>
        <v>#DIV/0!</v>
      </c>
      <c r="I93" s="50" t="e">
        <f t="shared" si="12"/>
        <v>#DIV/0!</v>
      </c>
      <c r="J93" s="74"/>
    </row>
    <row r="94" spans="1:13" ht="39.75" thickBot="1" x14ac:dyDescent="0.3">
      <c r="A94" s="199"/>
      <c r="B94" s="44" t="s">
        <v>88</v>
      </c>
      <c r="C94" s="40">
        <f>(C92+C93)*10000/C7</f>
        <v>0</v>
      </c>
      <c r="D94" s="40">
        <f>(D92+D93)*10000/D7</f>
        <v>221.23893805309734</v>
      </c>
      <c r="E94" s="40">
        <f>(E92+E93)*10000/E7</f>
        <v>220.26431718061673</v>
      </c>
      <c r="F94" s="40">
        <f>(F92+F93)*10000/F7</f>
        <v>219.2982456140351</v>
      </c>
      <c r="G94" s="23">
        <f t="shared" si="13"/>
        <v>99.561403508771946</v>
      </c>
      <c r="H94" s="24">
        <f t="shared" si="11"/>
        <v>99.122807017543863</v>
      </c>
      <c r="I94" s="41" t="e">
        <f t="shared" si="12"/>
        <v>#DIV/0!</v>
      </c>
      <c r="J94" s="74"/>
    </row>
    <row r="95" spans="1:13" ht="50.25" customHeight="1" x14ac:dyDescent="0.25">
      <c r="A95" s="197">
        <v>14</v>
      </c>
      <c r="B95" s="42" t="s">
        <v>89</v>
      </c>
      <c r="C95" s="6">
        <v>0</v>
      </c>
      <c r="D95" s="6">
        <v>176</v>
      </c>
      <c r="E95" s="6">
        <v>176</v>
      </c>
      <c r="F95" s="6">
        <v>176</v>
      </c>
      <c r="G95" s="9">
        <f t="shared" si="13"/>
        <v>100</v>
      </c>
      <c r="H95" s="10">
        <f t="shared" si="11"/>
        <v>100</v>
      </c>
      <c r="I95" s="43" t="e">
        <f t="shared" si="12"/>
        <v>#DIV/0!</v>
      </c>
      <c r="J95" s="74"/>
    </row>
    <row r="96" spans="1:13" ht="39.75" thickBot="1" x14ac:dyDescent="0.3">
      <c r="A96" s="199"/>
      <c r="B96" s="44" t="s">
        <v>90</v>
      </c>
      <c r="C96" s="82">
        <f>C95/C7*100</f>
        <v>0</v>
      </c>
      <c r="D96" s="82">
        <f>D95/D7*100</f>
        <v>38.938053097345133</v>
      </c>
      <c r="E96" s="37">
        <f>E95/E7*100</f>
        <v>38.766519823788549</v>
      </c>
      <c r="F96" s="37">
        <f>F95/F7*100</f>
        <v>38.596491228070171</v>
      </c>
      <c r="G96" s="23">
        <f t="shared" si="13"/>
        <v>99.561403508771903</v>
      </c>
      <c r="H96" s="24">
        <f t="shared" si="11"/>
        <v>99.122807017543849</v>
      </c>
      <c r="I96" s="41" t="e">
        <f t="shared" si="12"/>
        <v>#DIV/0!</v>
      </c>
      <c r="J96" s="74"/>
    </row>
    <row r="97" spans="1:10" x14ac:dyDescent="0.25">
      <c r="A97" s="197">
        <v>15</v>
      </c>
      <c r="B97" s="26" t="s">
        <v>91</v>
      </c>
      <c r="C97" s="6">
        <v>8</v>
      </c>
      <c r="D97" s="110">
        <v>11</v>
      </c>
      <c r="E97" s="38">
        <v>10</v>
      </c>
      <c r="F97" s="38">
        <v>10</v>
      </c>
      <c r="G97" s="9">
        <f t="shared" si="13"/>
        <v>100</v>
      </c>
      <c r="H97" s="10">
        <f t="shared" si="11"/>
        <v>90.909090909090907</v>
      </c>
      <c r="I97" s="43">
        <f t="shared" si="12"/>
        <v>125</v>
      </c>
      <c r="J97" s="74"/>
    </row>
    <row r="98" spans="1:10" x14ac:dyDescent="0.25">
      <c r="A98" s="198"/>
      <c r="B98" s="12" t="s">
        <v>92</v>
      </c>
      <c r="C98" s="13">
        <v>6</v>
      </c>
      <c r="D98" s="111">
        <v>9</v>
      </c>
      <c r="E98" s="84">
        <v>10</v>
      </c>
      <c r="F98" s="84">
        <v>5</v>
      </c>
      <c r="G98" s="15">
        <f t="shared" si="13"/>
        <v>50</v>
      </c>
      <c r="H98" s="16">
        <f t="shared" si="11"/>
        <v>55.555555555555557</v>
      </c>
      <c r="I98" s="50">
        <f t="shared" si="12"/>
        <v>83.333333333333343</v>
      </c>
      <c r="J98" s="74"/>
    </row>
    <row r="99" spans="1:10" x14ac:dyDescent="0.25">
      <c r="A99" s="198"/>
      <c r="B99" s="53" t="s">
        <v>93</v>
      </c>
      <c r="C99" s="30">
        <f>C98/C97</f>
        <v>0.75</v>
      </c>
      <c r="D99" s="30">
        <f>D98/D97</f>
        <v>0.81818181818181823</v>
      </c>
      <c r="E99" s="30">
        <f>E98/E97</f>
        <v>1</v>
      </c>
      <c r="F99" s="30">
        <f>F98/F97</f>
        <v>0.5</v>
      </c>
      <c r="G99" s="15">
        <f t="shared" si="13"/>
        <v>50</v>
      </c>
      <c r="H99" s="16">
        <f t="shared" si="11"/>
        <v>61.111111111111107</v>
      </c>
      <c r="I99" s="50">
        <f t="shared" si="12"/>
        <v>66.666666666666657</v>
      </c>
      <c r="J99" s="74"/>
    </row>
    <row r="100" spans="1:10" ht="26.25" x14ac:dyDescent="0.25">
      <c r="A100" s="198"/>
      <c r="B100" s="52" t="s">
        <v>94</v>
      </c>
      <c r="C100" s="13">
        <v>0</v>
      </c>
      <c r="D100" s="13">
        <v>0</v>
      </c>
      <c r="E100" s="84">
        <v>0</v>
      </c>
      <c r="F100" s="84">
        <v>0</v>
      </c>
      <c r="G100" s="15" t="e">
        <f t="shared" si="13"/>
        <v>#DIV/0!</v>
      </c>
      <c r="H100" s="16" t="e">
        <f t="shared" si="11"/>
        <v>#DIV/0!</v>
      </c>
      <c r="I100" s="50" t="e">
        <f t="shared" si="12"/>
        <v>#DIV/0!</v>
      </c>
      <c r="J100" s="74"/>
    </row>
    <row r="101" spans="1:10" ht="26.25" x14ac:dyDescent="0.25">
      <c r="A101" s="198"/>
      <c r="B101" s="29" t="s">
        <v>95</v>
      </c>
      <c r="C101" s="30">
        <f>C100/C97</f>
        <v>0</v>
      </c>
      <c r="D101" s="30">
        <f>D100/D97</f>
        <v>0</v>
      </c>
      <c r="E101" s="30">
        <f>E100/E97</f>
        <v>0</v>
      </c>
      <c r="F101" s="30">
        <f>F100/F97</f>
        <v>0</v>
      </c>
      <c r="G101" s="15" t="e">
        <f t="shared" si="13"/>
        <v>#DIV/0!</v>
      </c>
      <c r="H101" s="16" t="e">
        <f t="shared" si="11"/>
        <v>#DIV/0!</v>
      </c>
      <c r="I101" s="50" t="e">
        <f t="shared" si="12"/>
        <v>#DIV/0!</v>
      </c>
      <c r="J101" s="74"/>
    </row>
    <row r="102" spans="1:10" ht="26.25" x14ac:dyDescent="0.25">
      <c r="A102" s="198"/>
      <c r="B102" s="85" t="s">
        <v>96</v>
      </c>
      <c r="C102" s="86">
        <f>C97*100000/C7</f>
        <v>991.32589838909541</v>
      </c>
      <c r="D102" s="86">
        <f>D97*100000/D7</f>
        <v>2433.6283185840707</v>
      </c>
      <c r="E102" s="86">
        <f>E97*100000/E7</f>
        <v>2202.6431718061672</v>
      </c>
      <c r="F102" s="86">
        <f>F97*100000/F7</f>
        <v>2192.9824561403507</v>
      </c>
      <c r="G102" s="15">
        <f t="shared" si="13"/>
        <v>99.561403508771932</v>
      </c>
      <c r="H102" s="16">
        <f t="shared" si="11"/>
        <v>90.111642743221694</v>
      </c>
      <c r="I102" s="50">
        <f t="shared" si="12"/>
        <v>221.21710526315786</v>
      </c>
      <c r="J102" s="74"/>
    </row>
    <row r="103" spans="1:10" ht="15.75" thickBot="1" x14ac:dyDescent="0.3">
      <c r="A103" s="199"/>
      <c r="B103" s="20" t="s">
        <v>97</v>
      </c>
      <c r="C103" s="21">
        <v>0</v>
      </c>
      <c r="D103" s="112">
        <v>0</v>
      </c>
      <c r="E103" s="87">
        <v>0</v>
      </c>
      <c r="F103" s="87">
        <v>1</v>
      </c>
      <c r="G103" s="23" t="e">
        <f t="shared" si="13"/>
        <v>#DIV/0!</v>
      </c>
      <c r="H103" s="24" t="e">
        <f t="shared" si="11"/>
        <v>#DIV/0!</v>
      </c>
      <c r="I103" s="41" t="e">
        <f t="shared" si="12"/>
        <v>#DIV/0!</v>
      </c>
      <c r="J103" s="74"/>
    </row>
    <row r="104" spans="1:10" ht="27" thickBot="1" x14ac:dyDescent="0.3">
      <c r="A104" s="88">
        <v>16</v>
      </c>
      <c r="B104" s="89" t="s">
        <v>98</v>
      </c>
      <c r="C104" s="90">
        <v>77.7</v>
      </c>
      <c r="D104" s="90">
        <v>261.39999999999998</v>
      </c>
      <c r="E104" s="90">
        <v>192.84</v>
      </c>
      <c r="F104" s="90">
        <v>305.95999999999998</v>
      </c>
      <c r="G104" s="91">
        <f t="shared" si="13"/>
        <v>158.66002903961834</v>
      </c>
      <c r="H104" s="92">
        <f t="shared" si="11"/>
        <v>117.04667176740628</v>
      </c>
      <c r="I104" s="93">
        <f t="shared" si="12"/>
        <v>393.77091377091375</v>
      </c>
      <c r="J104" s="74"/>
    </row>
    <row r="105" spans="1:10" ht="26.25" x14ac:dyDescent="0.25">
      <c r="A105" s="197">
        <v>17</v>
      </c>
      <c r="B105" s="42" t="s">
        <v>99</v>
      </c>
      <c r="C105" s="6">
        <v>1131.0999999999999</v>
      </c>
      <c r="D105" s="6">
        <v>1100.8</v>
      </c>
      <c r="E105" s="6">
        <v>1880.8</v>
      </c>
      <c r="F105" s="6">
        <v>1653.4</v>
      </c>
      <c r="G105" s="9">
        <f t="shared" si="13"/>
        <v>87.909400255210556</v>
      </c>
      <c r="H105" s="10">
        <f t="shared" si="11"/>
        <v>150.19985465116281</v>
      </c>
      <c r="I105" s="43">
        <f t="shared" si="12"/>
        <v>146.17628856865002</v>
      </c>
      <c r="J105" s="74"/>
    </row>
    <row r="106" spans="1:10" ht="39" x14ac:dyDescent="0.25">
      <c r="A106" s="198"/>
      <c r="B106" s="52" t="s">
        <v>100</v>
      </c>
      <c r="C106" s="13">
        <v>0</v>
      </c>
      <c r="D106" s="13">
        <v>0</v>
      </c>
      <c r="E106" s="13">
        <v>0</v>
      </c>
      <c r="F106" s="13">
        <v>0</v>
      </c>
      <c r="G106" s="15" t="e">
        <f t="shared" si="13"/>
        <v>#DIV/0!</v>
      </c>
      <c r="H106" s="16" t="e">
        <f t="shared" si="11"/>
        <v>#DIV/0!</v>
      </c>
      <c r="I106" s="50" t="e">
        <f t="shared" si="12"/>
        <v>#DIV/0!</v>
      </c>
      <c r="J106" s="74"/>
    </row>
    <row r="107" spans="1:10" ht="39.75" thickBot="1" x14ac:dyDescent="0.3">
      <c r="A107" s="199"/>
      <c r="B107" s="44" t="s">
        <v>101</v>
      </c>
      <c r="C107" s="33">
        <f>C106/C105</f>
        <v>0</v>
      </c>
      <c r="D107" s="33">
        <f>D106/D105</f>
        <v>0</v>
      </c>
      <c r="E107" s="33">
        <f>E106/E105</f>
        <v>0</v>
      </c>
      <c r="F107" s="33">
        <f>F106/F105</f>
        <v>0</v>
      </c>
      <c r="G107" s="23" t="e">
        <f t="shared" si="13"/>
        <v>#DIV/0!</v>
      </c>
      <c r="H107" s="24" t="e">
        <f t="shared" si="11"/>
        <v>#DIV/0!</v>
      </c>
      <c r="I107" s="41" t="e">
        <f t="shared" si="12"/>
        <v>#DIV/0!</v>
      </c>
      <c r="J107" s="74"/>
    </row>
    <row r="108" spans="1:10" ht="39" x14ac:dyDescent="0.25">
      <c r="A108" s="197">
        <v>18</v>
      </c>
      <c r="B108" s="42" t="s">
        <v>102</v>
      </c>
      <c r="C108" s="6">
        <v>450</v>
      </c>
      <c r="D108" s="35">
        <v>303</v>
      </c>
      <c r="E108" s="38">
        <v>454</v>
      </c>
      <c r="F108" s="8">
        <v>307</v>
      </c>
      <c r="G108" s="9">
        <f t="shared" si="13"/>
        <v>67.621145374449341</v>
      </c>
      <c r="H108" s="10">
        <f t="shared" si="11"/>
        <v>101.32013201320132</v>
      </c>
      <c r="I108" s="43">
        <f t="shared" si="12"/>
        <v>68.222222222222214</v>
      </c>
      <c r="J108" s="74">
        <v>67</v>
      </c>
    </row>
    <row r="109" spans="1:10" ht="52.5" thickBot="1" x14ac:dyDescent="0.3">
      <c r="A109" s="199"/>
      <c r="B109" s="44" t="s">
        <v>103</v>
      </c>
      <c r="C109" s="94">
        <f>C108/C7</f>
        <v>0.55762081784386619</v>
      </c>
      <c r="D109" s="94">
        <f>D108/D7</f>
        <v>0.67035398230088494</v>
      </c>
      <c r="E109" s="94">
        <f>E108/E7</f>
        <v>1</v>
      </c>
      <c r="F109" s="95">
        <f>F108/F7</f>
        <v>0.67324561403508776</v>
      </c>
      <c r="G109" s="23">
        <f t="shared" si="13"/>
        <v>67.324561403508781</v>
      </c>
      <c r="H109" s="24">
        <f t="shared" si="11"/>
        <v>100.43135892536623</v>
      </c>
      <c r="I109" s="41">
        <f t="shared" si="12"/>
        <v>120.73538011695905</v>
      </c>
      <c r="J109" s="74"/>
    </row>
    <row r="110" spans="1:10" ht="39" x14ac:dyDescent="0.25">
      <c r="A110" s="197">
        <v>19</v>
      </c>
      <c r="B110" s="42" t="s">
        <v>104</v>
      </c>
      <c r="C110" s="6">
        <v>10.4</v>
      </c>
      <c r="D110" s="6">
        <v>10.4</v>
      </c>
      <c r="E110" s="6">
        <v>10.4</v>
      </c>
      <c r="F110" s="6">
        <v>10.4</v>
      </c>
      <c r="G110" s="9">
        <f t="shared" si="13"/>
        <v>100</v>
      </c>
      <c r="H110" s="10">
        <f t="shared" si="11"/>
        <v>100</v>
      </c>
      <c r="I110" s="43">
        <f t="shared" si="12"/>
        <v>100</v>
      </c>
      <c r="J110" s="74"/>
    </row>
    <row r="111" spans="1:10" ht="51.75" x14ac:dyDescent="0.25">
      <c r="A111" s="198"/>
      <c r="B111" s="52" t="s">
        <v>105</v>
      </c>
      <c r="C111" s="13">
        <v>0.8</v>
      </c>
      <c r="D111" s="13">
        <v>5.0999999999999996</v>
      </c>
      <c r="E111" s="13">
        <v>5.0999999999999996</v>
      </c>
      <c r="F111" s="13">
        <v>5.0999999999999996</v>
      </c>
      <c r="G111" s="15">
        <f t="shared" si="13"/>
        <v>100</v>
      </c>
      <c r="H111" s="16">
        <f t="shared" si="11"/>
        <v>100</v>
      </c>
      <c r="I111" s="50">
        <f t="shared" si="12"/>
        <v>637.49999999999989</v>
      </c>
      <c r="J111" s="74"/>
    </row>
    <row r="112" spans="1:10" ht="78" thickBot="1" x14ac:dyDescent="0.3">
      <c r="A112" s="199"/>
      <c r="B112" s="44" t="s">
        <v>106</v>
      </c>
      <c r="C112" s="94">
        <f>C111/C110</f>
        <v>7.6923076923076927E-2</v>
      </c>
      <c r="D112" s="94">
        <f>D111/D110</f>
        <v>0.49038461538461531</v>
      </c>
      <c r="E112" s="94">
        <f>E111/E110</f>
        <v>0.49038461538461531</v>
      </c>
      <c r="F112" s="94">
        <f>F111/F110</f>
        <v>0.49038461538461531</v>
      </c>
      <c r="G112" s="23">
        <f t="shared" si="13"/>
        <v>100</v>
      </c>
      <c r="H112" s="24">
        <f t="shared" si="11"/>
        <v>100</v>
      </c>
      <c r="I112" s="41">
        <f t="shared" si="12"/>
        <v>637.49999999999977</v>
      </c>
      <c r="J112" s="74"/>
    </row>
    <row r="113" spans="1:10" x14ac:dyDescent="0.25">
      <c r="A113" s="197">
        <v>20</v>
      </c>
      <c r="B113" s="42" t="s">
        <v>107</v>
      </c>
      <c r="C113" s="6">
        <v>26500</v>
      </c>
      <c r="D113" s="6">
        <v>26500</v>
      </c>
      <c r="E113" s="6">
        <v>26500</v>
      </c>
      <c r="F113" s="6">
        <v>26500</v>
      </c>
      <c r="G113" s="9">
        <f t="shared" si="13"/>
        <v>100</v>
      </c>
      <c r="H113" s="10">
        <f t="shared" si="11"/>
        <v>100</v>
      </c>
      <c r="I113" s="43">
        <f t="shared" si="12"/>
        <v>100</v>
      </c>
      <c r="J113" s="74"/>
    </row>
    <row r="114" spans="1:10" ht="39" x14ac:dyDescent="0.25">
      <c r="A114" s="198"/>
      <c r="B114" s="52" t="s">
        <v>108</v>
      </c>
      <c r="C114" s="13">
        <v>0</v>
      </c>
      <c r="D114" s="13">
        <v>1500</v>
      </c>
      <c r="E114" s="13">
        <v>1500</v>
      </c>
      <c r="F114" s="13">
        <v>1500</v>
      </c>
      <c r="G114" s="15">
        <f t="shared" si="13"/>
        <v>100</v>
      </c>
      <c r="H114" s="16">
        <f t="shared" si="11"/>
        <v>100</v>
      </c>
      <c r="I114" s="50" t="e">
        <f t="shared" si="12"/>
        <v>#DIV/0!</v>
      </c>
      <c r="J114" s="74"/>
    </row>
    <row r="115" spans="1:10" ht="52.5" thickBot="1" x14ac:dyDescent="0.3">
      <c r="A115" s="199"/>
      <c r="B115" s="44" t="s">
        <v>109</v>
      </c>
      <c r="C115" s="94">
        <f>C114/C113</f>
        <v>0</v>
      </c>
      <c r="D115" s="94">
        <f>D114/D113</f>
        <v>5.6603773584905662E-2</v>
      </c>
      <c r="E115" s="94">
        <f>E114/E113</f>
        <v>5.6603773584905662E-2</v>
      </c>
      <c r="F115" s="94">
        <f>F114/F113</f>
        <v>5.6603773584905662E-2</v>
      </c>
      <c r="G115" s="23">
        <f t="shared" si="13"/>
        <v>100</v>
      </c>
      <c r="H115" s="24">
        <f t="shared" si="11"/>
        <v>100</v>
      </c>
      <c r="I115" s="41" t="e">
        <f t="shared" si="12"/>
        <v>#DIV/0!</v>
      </c>
      <c r="J115" s="74"/>
    </row>
    <row r="116" spans="1:10" ht="39" x14ac:dyDescent="0.25">
      <c r="A116" s="197">
        <v>21</v>
      </c>
      <c r="B116" s="42" t="s">
        <v>110</v>
      </c>
      <c r="C116" s="6">
        <v>29</v>
      </c>
      <c r="D116" s="6">
        <v>16</v>
      </c>
      <c r="E116" s="6">
        <v>19</v>
      </c>
      <c r="F116" s="106">
        <v>19</v>
      </c>
      <c r="G116" s="9">
        <f t="shared" si="13"/>
        <v>100</v>
      </c>
      <c r="H116" s="10">
        <f t="shared" si="11"/>
        <v>118.75</v>
      </c>
      <c r="I116" s="43">
        <f t="shared" si="12"/>
        <v>65.517241379310349</v>
      </c>
      <c r="J116" s="74"/>
    </row>
    <row r="117" spans="1:10" x14ac:dyDescent="0.25">
      <c r="A117" s="198"/>
      <c r="B117" s="52" t="s">
        <v>111</v>
      </c>
      <c r="C117" s="13">
        <v>20</v>
      </c>
      <c r="D117" s="13">
        <v>16</v>
      </c>
      <c r="E117" s="13">
        <v>15</v>
      </c>
      <c r="F117" s="13">
        <v>15</v>
      </c>
      <c r="G117" s="15">
        <f t="shared" si="13"/>
        <v>100</v>
      </c>
      <c r="H117" s="16">
        <f t="shared" si="11"/>
        <v>93.75</v>
      </c>
      <c r="I117" s="50">
        <f t="shared" si="12"/>
        <v>75</v>
      </c>
      <c r="J117" s="74"/>
    </row>
    <row r="118" spans="1:10" ht="27" thickBot="1" x14ac:dyDescent="0.3">
      <c r="A118" s="199"/>
      <c r="B118" s="44" t="s">
        <v>112</v>
      </c>
      <c r="C118" s="94">
        <f>C117/C116</f>
        <v>0.68965517241379315</v>
      </c>
      <c r="D118" s="94">
        <f>D117/D116</f>
        <v>1</v>
      </c>
      <c r="E118" s="94">
        <f>E117/E116</f>
        <v>0.78947368421052633</v>
      </c>
      <c r="F118" s="94">
        <f>F117/F116</f>
        <v>0.78947368421052633</v>
      </c>
      <c r="G118" s="23">
        <f t="shared" si="13"/>
        <v>100</v>
      </c>
      <c r="H118" s="24">
        <f t="shared" si="11"/>
        <v>78.94736842105263</v>
      </c>
      <c r="I118" s="41">
        <f t="shared" si="12"/>
        <v>114.4736842105263</v>
      </c>
      <c r="J118" s="74"/>
    </row>
    <row r="119" spans="1:10" ht="39" x14ac:dyDescent="0.25">
      <c r="A119" s="197">
        <v>22</v>
      </c>
      <c r="B119" s="42" t="s">
        <v>113</v>
      </c>
      <c r="C119" s="6">
        <v>1221</v>
      </c>
      <c r="D119" s="35">
        <v>4195</v>
      </c>
      <c r="E119" s="6">
        <v>1544</v>
      </c>
      <c r="F119" s="35">
        <v>4502</v>
      </c>
      <c r="G119" s="9">
        <f t="shared" si="13"/>
        <v>291.58031088082902</v>
      </c>
      <c r="H119" s="10">
        <f t="shared" si="11"/>
        <v>107.31823599523243</v>
      </c>
      <c r="I119" s="43">
        <f t="shared" si="12"/>
        <v>368.71416871416869</v>
      </c>
      <c r="J119" s="74"/>
    </row>
    <row r="120" spans="1:10" ht="39" x14ac:dyDescent="0.25">
      <c r="A120" s="198"/>
      <c r="B120" s="52" t="s">
        <v>114</v>
      </c>
      <c r="C120" s="13">
        <v>1576</v>
      </c>
      <c r="D120" s="96">
        <v>645</v>
      </c>
      <c r="E120" s="13">
        <v>540</v>
      </c>
      <c r="F120" s="96">
        <v>145</v>
      </c>
      <c r="G120" s="15">
        <f t="shared" si="13"/>
        <v>26.851851851851855</v>
      </c>
      <c r="H120" s="16">
        <f t="shared" si="11"/>
        <v>22.480620155038761</v>
      </c>
      <c r="I120" s="50">
        <f t="shared" si="12"/>
        <v>9.2005076142131976</v>
      </c>
      <c r="J120" s="74"/>
    </row>
    <row r="121" spans="1:10" ht="39.75" thickBot="1" x14ac:dyDescent="0.3">
      <c r="A121" s="199"/>
      <c r="B121" s="44" t="s">
        <v>115</v>
      </c>
      <c r="C121" s="94">
        <f>C120/C7</f>
        <v>1.952912019826518</v>
      </c>
      <c r="D121" s="94">
        <f>D120/D7</f>
        <v>1.4269911504424779</v>
      </c>
      <c r="E121" s="94">
        <f>E120/E7</f>
        <v>1.1894273127753303</v>
      </c>
      <c r="F121" s="94">
        <f>F120/F7</f>
        <v>0.31798245614035087</v>
      </c>
      <c r="G121" s="23">
        <f t="shared" si="13"/>
        <v>26.734080571799872</v>
      </c>
      <c r="H121" s="24">
        <f t="shared" si="11"/>
        <v>22.283421732626138</v>
      </c>
      <c r="I121" s="41">
        <f t="shared" si="12"/>
        <v>16.282477290943092</v>
      </c>
      <c r="J121" s="74"/>
    </row>
    <row r="122" spans="1:10" ht="39" x14ac:dyDescent="0.25">
      <c r="A122" s="197">
        <v>23</v>
      </c>
      <c r="B122" s="42" t="s">
        <v>116</v>
      </c>
      <c r="C122" s="6">
        <v>175</v>
      </c>
      <c r="D122" s="6">
        <v>105</v>
      </c>
      <c r="E122" s="6">
        <v>130</v>
      </c>
      <c r="F122" s="6">
        <v>130</v>
      </c>
      <c r="G122" s="9">
        <f t="shared" si="13"/>
        <v>100</v>
      </c>
      <c r="H122" s="10">
        <f t="shared" si="11"/>
        <v>123.80952380952381</v>
      </c>
      <c r="I122" s="43">
        <f t="shared" si="12"/>
        <v>74.285714285714292</v>
      </c>
      <c r="J122" s="74"/>
    </row>
    <row r="123" spans="1:10" ht="39.75" thickBot="1" x14ac:dyDescent="0.3">
      <c r="A123" s="199"/>
      <c r="B123" s="44" t="s">
        <v>117</v>
      </c>
      <c r="C123" s="94">
        <f>C122/C7</f>
        <v>0.21685254027261464</v>
      </c>
      <c r="D123" s="94">
        <f>D122/D7</f>
        <v>0.23230088495575221</v>
      </c>
      <c r="E123" s="94">
        <f>E122/E7</f>
        <v>0.28634361233480177</v>
      </c>
      <c r="F123" s="94">
        <f>F122/F7</f>
        <v>0.28508771929824561</v>
      </c>
      <c r="G123" s="23">
        <f t="shared" si="13"/>
        <v>99.561403508771932</v>
      </c>
      <c r="H123" s="24">
        <f t="shared" si="11"/>
        <v>122.7234753550543</v>
      </c>
      <c r="I123" s="41">
        <f t="shared" si="12"/>
        <v>131.46616541353382</v>
      </c>
      <c r="J123" s="74"/>
    </row>
    <row r="124" spans="1:10" x14ac:dyDescent="0.25">
      <c r="A124" s="97"/>
      <c r="B124" s="97"/>
      <c r="C124" s="98"/>
      <c r="D124" s="98"/>
      <c r="E124" s="99"/>
      <c r="F124" s="98"/>
      <c r="G124" s="98"/>
      <c r="H124" s="98"/>
      <c r="I124" s="98"/>
      <c r="J124" s="74"/>
    </row>
    <row r="125" spans="1:10" x14ac:dyDescent="0.25">
      <c r="A125" s="97"/>
      <c r="B125" s="97" t="s">
        <v>157</v>
      </c>
      <c r="C125" s="98"/>
      <c r="D125" s="98"/>
      <c r="E125" s="98"/>
      <c r="F125" s="98"/>
      <c r="G125" s="98"/>
      <c r="H125" s="98"/>
      <c r="I125" s="98"/>
      <c r="J125" s="74"/>
    </row>
    <row r="126" spans="1:10" x14ac:dyDescent="0.25">
      <c r="A126" s="97"/>
      <c r="B126" s="97" t="s">
        <v>119</v>
      </c>
      <c r="C126" s="98"/>
      <c r="D126" s="98"/>
      <c r="E126" s="98"/>
      <c r="F126" s="98"/>
      <c r="G126" s="98"/>
      <c r="H126" s="98"/>
      <c r="I126" s="98"/>
      <c r="J126" s="74"/>
    </row>
    <row r="127" spans="1:10" x14ac:dyDescent="0.25">
      <c r="A127" s="97"/>
      <c r="B127" s="97"/>
      <c r="C127" s="98"/>
      <c r="D127" s="98"/>
      <c r="E127" s="100"/>
      <c r="F127" s="100"/>
      <c r="G127" s="98"/>
      <c r="H127" s="98"/>
      <c r="I127" s="98"/>
      <c r="J127" s="74"/>
    </row>
    <row r="128" spans="1:10" x14ac:dyDescent="0.25">
      <c r="A128" s="97"/>
      <c r="B128" s="97"/>
      <c r="C128" s="98"/>
      <c r="D128" s="98"/>
      <c r="E128" s="98"/>
      <c r="F128" s="98"/>
      <c r="G128" s="98"/>
      <c r="H128" s="98"/>
      <c r="I128" s="98"/>
      <c r="J128" s="74"/>
    </row>
    <row r="129" spans="1:10" x14ac:dyDescent="0.25">
      <c r="A129" s="97"/>
      <c r="B129" s="97"/>
      <c r="C129" s="98"/>
      <c r="D129" s="98"/>
      <c r="E129" s="98"/>
      <c r="F129" s="98"/>
      <c r="G129" s="98"/>
      <c r="H129" s="98"/>
      <c r="I129" s="98"/>
      <c r="J129" s="74"/>
    </row>
    <row r="130" spans="1:10" x14ac:dyDescent="0.25">
      <c r="A130" s="97"/>
      <c r="B130" s="97"/>
      <c r="C130" s="98"/>
      <c r="D130" s="98"/>
      <c r="E130" s="98"/>
      <c r="F130" s="98"/>
      <c r="G130" s="98"/>
      <c r="H130" s="98"/>
      <c r="I130" s="98"/>
      <c r="J130" s="74"/>
    </row>
    <row r="131" spans="1:10" x14ac:dyDescent="0.25">
      <c r="A131" s="97"/>
      <c r="B131" s="97"/>
      <c r="C131" s="98"/>
      <c r="D131" s="98"/>
      <c r="E131" s="98"/>
      <c r="F131" s="98"/>
      <c r="G131" s="98"/>
      <c r="H131" s="98"/>
      <c r="I131" s="98"/>
      <c r="J131" s="74"/>
    </row>
    <row r="132" spans="1:10" x14ac:dyDescent="0.25">
      <c r="A132" s="97"/>
      <c r="B132" s="97"/>
      <c r="C132" s="98"/>
      <c r="D132" s="98"/>
      <c r="E132" s="98"/>
      <c r="F132" s="98"/>
      <c r="G132" s="98"/>
      <c r="H132" s="98"/>
      <c r="I132" s="98"/>
      <c r="J132" s="74"/>
    </row>
    <row r="133" spans="1:10" x14ac:dyDescent="0.25">
      <c r="A133" s="97"/>
      <c r="B133" s="97"/>
      <c r="C133" s="98"/>
      <c r="D133" s="98"/>
      <c r="E133" s="98"/>
      <c r="F133" s="98"/>
      <c r="G133" s="98"/>
      <c r="H133" s="98"/>
      <c r="I133" s="98"/>
      <c r="J133" s="74"/>
    </row>
    <row r="134" spans="1:10" x14ac:dyDescent="0.25">
      <c r="A134" s="97"/>
      <c r="B134" s="97"/>
      <c r="C134" s="98"/>
      <c r="D134" s="98"/>
      <c r="E134" s="98"/>
      <c r="F134" s="98"/>
      <c r="G134" s="98"/>
      <c r="H134" s="98"/>
      <c r="I134" s="98"/>
      <c r="J134" s="74"/>
    </row>
    <row r="135" spans="1:10" x14ac:dyDescent="0.25">
      <c r="A135" s="97"/>
      <c r="B135" s="97"/>
      <c r="C135" s="98"/>
      <c r="D135" s="98"/>
      <c r="E135" s="98"/>
      <c r="F135" s="98"/>
      <c r="G135" s="98"/>
      <c r="H135" s="98"/>
      <c r="I135" s="98"/>
      <c r="J135" s="74"/>
    </row>
    <row r="136" spans="1:10" x14ac:dyDescent="0.25">
      <c r="A136" s="97"/>
      <c r="B136" s="97"/>
      <c r="C136" s="98"/>
      <c r="D136" s="98"/>
      <c r="E136" s="98"/>
      <c r="F136" s="98"/>
      <c r="G136" s="98"/>
      <c r="H136" s="98"/>
      <c r="I136" s="98"/>
      <c r="J136" s="74"/>
    </row>
    <row r="137" spans="1:10" x14ac:dyDescent="0.25">
      <c r="A137" s="97"/>
      <c r="B137" s="97"/>
      <c r="C137" s="98"/>
      <c r="D137" s="98"/>
      <c r="E137" s="98"/>
      <c r="F137" s="98"/>
      <c r="G137" s="98"/>
      <c r="H137" s="98"/>
      <c r="I137" s="98"/>
      <c r="J137" s="74"/>
    </row>
    <row r="138" spans="1:10" x14ac:dyDescent="0.25">
      <c r="A138" s="97"/>
      <c r="B138" s="97"/>
      <c r="C138" s="98"/>
      <c r="D138" s="98"/>
      <c r="E138" s="98"/>
      <c r="F138" s="98"/>
      <c r="G138" s="98"/>
      <c r="H138" s="98"/>
      <c r="I138" s="98"/>
      <c r="J138" s="74"/>
    </row>
    <row r="139" spans="1:10" x14ac:dyDescent="0.25">
      <c r="A139" s="97"/>
      <c r="B139" s="97"/>
      <c r="C139" s="98"/>
      <c r="D139" s="98"/>
      <c r="E139" s="98"/>
      <c r="F139" s="98"/>
      <c r="G139" s="98"/>
      <c r="H139" s="98"/>
      <c r="I139" s="98"/>
      <c r="J139" s="74"/>
    </row>
    <row r="140" spans="1:10" x14ac:dyDescent="0.25">
      <c r="A140" s="97"/>
      <c r="B140" s="97"/>
      <c r="C140" s="98"/>
      <c r="D140" s="98"/>
      <c r="E140" s="98"/>
      <c r="F140" s="98"/>
      <c r="G140" s="98"/>
      <c r="H140" s="98"/>
      <c r="I140" s="98"/>
      <c r="J140" s="74"/>
    </row>
    <row r="141" spans="1:10" x14ac:dyDescent="0.25">
      <c r="A141" s="97"/>
      <c r="B141" s="97"/>
      <c r="C141" s="98"/>
      <c r="D141" s="98"/>
      <c r="E141" s="98"/>
      <c r="F141" s="98"/>
      <c r="G141" s="98"/>
      <c r="H141" s="98"/>
      <c r="I141" s="98"/>
      <c r="J141" s="74"/>
    </row>
    <row r="142" spans="1:10" x14ac:dyDescent="0.25">
      <c r="A142" s="97"/>
      <c r="B142" s="97"/>
      <c r="C142" s="98"/>
      <c r="D142" s="98"/>
      <c r="E142" s="98"/>
      <c r="F142" s="98"/>
      <c r="G142" s="98"/>
      <c r="H142" s="98"/>
      <c r="I142" s="98"/>
      <c r="J142" s="74"/>
    </row>
    <row r="143" spans="1:10" x14ac:dyDescent="0.25">
      <c r="A143" s="97"/>
      <c r="B143" s="97"/>
      <c r="C143" s="98"/>
      <c r="D143" s="98"/>
      <c r="E143" s="98"/>
      <c r="F143" s="98"/>
      <c r="G143" s="98"/>
      <c r="H143" s="98"/>
      <c r="I143" s="98"/>
      <c r="J143" s="74"/>
    </row>
    <row r="144" spans="1:10" x14ac:dyDescent="0.25">
      <c r="A144" s="97"/>
      <c r="B144" s="97"/>
      <c r="C144" s="98"/>
      <c r="D144" s="98"/>
      <c r="E144" s="98"/>
      <c r="F144" s="98"/>
      <c r="G144" s="98"/>
      <c r="H144" s="98"/>
      <c r="I144" s="98"/>
      <c r="J144" s="74"/>
    </row>
    <row r="145" spans="1:10" x14ac:dyDescent="0.25">
      <c r="A145" s="97"/>
      <c r="B145" s="97"/>
      <c r="C145" s="98"/>
      <c r="D145" s="98"/>
      <c r="E145" s="98"/>
      <c r="F145" s="98"/>
      <c r="G145" s="98"/>
      <c r="H145" s="98"/>
      <c r="I145" s="98"/>
      <c r="J145" s="74"/>
    </row>
    <row r="146" spans="1:10" x14ac:dyDescent="0.25">
      <c r="A146" s="97"/>
      <c r="B146" s="97"/>
      <c r="C146" s="98"/>
      <c r="D146" s="98"/>
      <c r="E146" s="98"/>
      <c r="F146" s="98"/>
      <c r="G146" s="98"/>
      <c r="H146" s="98"/>
      <c r="I146" s="98"/>
      <c r="J146" s="74"/>
    </row>
    <row r="147" spans="1:10" x14ac:dyDescent="0.25">
      <c r="A147" s="97"/>
      <c r="B147" s="97"/>
      <c r="C147" s="98"/>
      <c r="D147" s="98"/>
      <c r="E147" s="98"/>
      <c r="F147" s="98"/>
      <c r="G147" s="98"/>
      <c r="H147" s="98"/>
      <c r="I147" s="98"/>
      <c r="J147" s="74"/>
    </row>
    <row r="148" spans="1:10" x14ac:dyDescent="0.25">
      <c r="A148" s="97"/>
      <c r="B148" s="97"/>
      <c r="C148" s="98"/>
      <c r="D148" s="98"/>
      <c r="E148" s="98"/>
      <c r="F148" s="98"/>
      <c r="G148" s="98"/>
      <c r="H148" s="98"/>
      <c r="I148" s="98"/>
      <c r="J148" s="74"/>
    </row>
    <row r="149" spans="1:10" x14ac:dyDescent="0.25">
      <c r="A149" s="97"/>
      <c r="B149" s="97"/>
      <c r="C149" s="98"/>
      <c r="D149" s="98"/>
      <c r="E149" s="98"/>
      <c r="F149" s="98"/>
      <c r="G149" s="98"/>
      <c r="H149" s="98"/>
      <c r="I149" s="98"/>
      <c r="J149" s="74"/>
    </row>
    <row r="150" spans="1:10" x14ac:dyDescent="0.25">
      <c r="A150" s="97"/>
      <c r="B150" s="97"/>
      <c r="C150" s="98"/>
      <c r="D150" s="98"/>
      <c r="E150" s="98"/>
      <c r="F150" s="98"/>
      <c r="G150" s="98"/>
      <c r="H150" s="98"/>
      <c r="I150" s="98"/>
      <c r="J150" s="74"/>
    </row>
    <row r="151" spans="1:10" x14ac:dyDescent="0.25">
      <c r="A151" s="97"/>
      <c r="B151" s="97"/>
      <c r="C151" s="98"/>
      <c r="D151" s="98"/>
      <c r="E151" s="98"/>
      <c r="F151" s="98"/>
      <c r="G151" s="98"/>
      <c r="H151" s="98"/>
      <c r="I151" s="98"/>
      <c r="J151" s="74"/>
    </row>
    <row r="152" spans="1:10" x14ac:dyDescent="0.25">
      <c r="A152" s="97"/>
      <c r="B152" s="97"/>
      <c r="C152" s="98"/>
      <c r="D152" s="98"/>
      <c r="E152" s="98"/>
      <c r="F152" s="98"/>
      <c r="G152" s="98"/>
      <c r="H152" s="98"/>
      <c r="I152" s="98"/>
      <c r="J152" s="74"/>
    </row>
    <row r="153" spans="1:10" x14ac:dyDescent="0.25">
      <c r="A153" s="97"/>
      <c r="B153" s="97"/>
      <c r="C153" s="98"/>
      <c r="D153" s="98"/>
      <c r="E153" s="98"/>
      <c r="F153" s="98"/>
      <c r="G153" s="98"/>
      <c r="H153" s="98"/>
      <c r="I153" s="98"/>
      <c r="J153" s="74"/>
    </row>
    <row r="154" spans="1:10" x14ac:dyDescent="0.25">
      <c r="A154" s="97"/>
      <c r="B154" s="97"/>
      <c r="C154" s="98"/>
      <c r="D154" s="98"/>
      <c r="E154" s="98"/>
      <c r="F154" s="98"/>
      <c r="G154" s="98"/>
      <c r="H154" s="98"/>
      <c r="I154" s="98"/>
      <c r="J154" s="74"/>
    </row>
    <row r="155" spans="1:10" x14ac:dyDescent="0.25">
      <c r="A155" s="97"/>
      <c r="B155" s="97"/>
      <c r="C155" s="98"/>
      <c r="D155" s="98"/>
      <c r="E155" s="98"/>
      <c r="F155" s="98"/>
      <c r="G155" s="98"/>
      <c r="H155" s="98"/>
      <c r="I155" s="98"/>
      <c r="J155" s="74"/>
    </row>
    <row r="156" spans="1:10" x14ac:dyDescent="0.25">
      <c r="A156" s="97"/>
      <c r="B156" s="97"/>
      <c r="C156" s="98"/>
      <c r="D156" s="98"/>
      <c r="E156" s="98"/>
      <c r="F156" s="98"/>
      <c r="G156" s="98"/>
      <c r="H156" s="98"/>
      <c r="I156" s="98"/>
      <c r="J156" s="74"/>
    </row>
    <row r="157" spans="1:10" x14ac:dyDescent="0.25">
      <c r="A157" s="97"/>
      <c r="B157" s="97"/>
      <c r="C157" s="98"/>
      <c r="D157" s="98"/>
      <c r="E157" s="98"/>
      <c r="F157" s="98"/>
      <c r="G157" s="98"/>
      <c r="H157" s="98"/>
      <c r="I157" s="98"/>
      <c r="J157" s="74"/>
    </row>
    <row r="158" spans="1:10" x14ac:dyDescent="0.25">
      <c r="A158" s="97"/>
      <c r="B158" s="97"/>
      <c r="C158" s="98"/>
      <c r="D158" s="98"/>
      <c r="E158" s="98"/>
      <c r="F158" s="98"/>
      <c r="G158" s="98"/>
      <c r="H158" s="98"/>
      <c r="I158" s="98"/>
      <c r="J158" s="74"/>
    </row>
    <row r="159" spans="1:10" x14ac:dyDescent="0.25">
      <c r="A159" s="97"/>
      <c r="B159" s="97"/>
      <c r="C159" s="98"/>
      <c r="D159" s="98"/>
      <c r="E159" s="98"/>
      <c r="F159" s="98"/>
      <c r="G159" s="98"/>
      <c r="H159" s="98"/>
      <c r="I159" s="98"/>
      <c r="J159" s="74"/>
    </row>
    <row r="160" spans="1:10" x14ac:dyDescent="0.25">
      <c r="A160" s="97"/>
      <c r="B160" s="97"/>
      <c r="C160" s="98"/>
      <c r="D160" s="98"/>
      <c r="E160" s="98"/>
      <c r="F160" s="98"/>
      <c r="G160" s="98"/>
      <c r="H160" s="98"/>
      <c r="I160" s="98"/>
      <c r="J160" s="74"/>
    </row>
    <row r="161" spans="1:10" x14ac:dyDescent="0.25">
      <c r="A161" s="97"/>
      <c r="B161" s="97"/>
      <c r="C161" s="98"/>
      <c r="D161" s="98"/>
      <c r="E161" s="98"/>
      <c r="F161" s="98"/>
      <c r="G161" s="98"/>
      <c r="H161" s="98"/>
      <c r="I161" s="98"/>
      <c r="J161" s="74"/>
    </row>
    <row r="162" spans="1:10" x14ac:dyDescent="0.25">
      <c r="A162" s="97"/>
      <c r="B162" s="97"/>
      <c r="C162" s="98"/>
      <c r="D162" s="98"/>
      <c r="E162" s="98"/>
      <c r="F162" s="98"/>
      <c r="G162" s="98"/>
      <c r="H162" s="98"/>
      <c r="I162" s="98"/>
      <c r="J162" s="74"/>
    </row>
    <row r="163" spans="1:10" x14ac:dyDescent="0.25">
      <c r="A163" s="97"/>
      <c r="B163" s="97"/>
      <c r="C163" s="98"/>
      <c r="D163" s="98"/>
      <c r="E163" s="98"/>
      <c r="F163" s="98"/>
      <c r="G163" s="98"/>
      <c r="H163" s="98"/>
      <c r="I163" s="98"/>
      <c r="J163" s="74"/>
    </row>
    <row r="164" spans="1:10" x14ac:dyDescent="0.25">
      <c r="A164" s="97"/>
      <c r="B164" s="97"/>
      <c r="C164" s="98"/>
      <c r="D164" s="98"/>
      <c r="E164" s="98"/>
      <c r="F164" s="98"/>
      <c r="G164" s="98"/>
      <c r="H164" s="98"/>
      <c r="I164" s="98"/>
      <c r="J164" s="74"/>
    </row>
    <row r="165" spans="1:10" x14ac:dyDescent="0.25">
      <c r="A165" s="97"/>
      <c r="B165" s="97"/>
      <c r="C165" s="98"/>
      <c r="D165" s="98"/>
      <c r="E165" s="98"/>
      <c r="F165" s="98"/>
      <c r="G165" s="98"/>
      <c r="H165" s="98"/>
      <c r="I165" s="98"/>
      <c r="J165" s="74"/>
    </row>
    <row r="166" spans="1:10" x14ac:dyDescent="0.25">
      <c r="A166" s="97"/>
      <c r="B166" s="97"/>
      <c r="C166" s="98"/>
      <c r="D166" s="98"/>
      <c r="E166" s="98"/>
      <c r="F166" s="98"/>
      <c r="G166" s="98"/>
      <c r="H166" s="98"/>
      <c r="I166" s="98"/>
      <c r="J166" s="74"/>
    </row>
    <row r="167" spans="1:10" x14ac:dyDescent="0.25">
      <c r="A167" s="97"/>
      <c r="B167" s="97"/>
      <c r="C167" s="98"/>
      <c r="D167" s="98"/>
      <c r="E167" s="98"/>
      <c r="F167" s="98"/>
      <c r="G167" s="98"/>
      <c r="H167" s="98"/>
      <c r="I167" s="98"/>
      <c r="J167" s="74"/>
    </row>
    <row r="168" spans="1:10" x14ac:dyDescent="0.25">
      <c r="A168" s="97"/>
      <c r="B168" s="97"/>
      <c r="C168" s="98"/>
      <c r="D168" s="98"/>
      <c r="E168" s="98"/>
      <c r="F168" s="98"/>
      <c r="G168" s="98"/>
      <c r="H168" s="98"/>
      <c r="I168" s="98"/>
      <c r="J168" s="74"/>
    </row>
    <row r="169" spans="1:10" x14ac:dyDescent="0.25">
      <c r="A169" s="97"/>
      <c r="B169" s="97"/>
      <c r="C169" s="98"/>
      <c r="D169" s="98"/>
      <c r="E169" s="98"/>
      <c r="F169" s="98"/>
      <c r="G169" s="98"/>
      <c r="H169" s="98"/>
      <c r="I169" s="98"/>
      <c r="J169" s="74"/>
    </row>
    <row r="170" spans="1:10" x14ac:dyDescent="0.25">
      <c r="A170" s="97"/>
      <c r="B170" s="97"/>
      <c r="C170" s="98"/>
      <c r="D170" s="98"/>
      <c r="E170" s="98"/>
      <c r="F170" s="98"/>
      <c r="G170" s="98"/>
      <c r="H170" s="98"/>
      <c r="I170" s="98"/>
      <c r="J170" s="74"/>
    </row>
    <row r="171" spans="1:10" x14ac:dyDescent="0.25">
      <c r="A171" s="97"/>
      <c r="B171" s="97"/>
      <c r="C171" s="98"/>
      <c r="D171" s="98"/>
      <c r="E171" s="98"/>
      <c r="F171" s="98"/>
      <c r="G171" s="98"/>
      <c r="H171" s="98"/>
      <c r="I171" s="98"/>
      <c r="J171" s="74"/>
    </row>
    <row r="172" spans="1:10" x14ac:dyDescent="0.25">
      <c r="A172" s="97"/>
      <c r="B172" s="97"/>
      <c r="C172" s="98"/>
      <c r="D172" s="98"/>
      <c r="E172" s="98"/>
      <c r="F172" s="98"/>
      <c r="G172" s="98"/>
      <c r="H172" s="98"/>
      <c r="I172" s="98"/>
      <c r="J172" s="74"/>
    </row>
    <row r="173" spans="1:10" x14ac:dyDescent="0.25">
      <c r="A173" s="97"/>
      <c r="B173" s="97"/>
      <c r="C173" s="98"/>
      <c r="D173" s="98"/>
      <c r="E173" s="98"/>
      <c r="F173" s="98"/>
      <c r="G173" s="98"/>
      <c r="H173" s="98"/>
      <c r="I173" s="98"/>
      <c r="J173" s="74"/>
    </row>
    <row r="174" spans="1:10" x14ac:dyDescent="0.25">
      <c r="A174" s="97"/>
      <c r="B174" s="97"/>
      <c r="C174" s="98"/>
      <c r="D174" s="98"/>
      <c r="E174" s="98"/>
      <c r="F174" s="98"/>
      <c r="G174" s="98"/>
      <c r="H174" s="98"/>
      <c r="I174" s="98"/>
      <c r="J174" s="74"/>
    </row>
    <row r="175" spans="1:10" x14ac:dyDescent="0.25">
      <c r="A175" s="97"/>
      <c r="B175" s="97"/>
      <c r="C175" s="98"/>
      <c r="D175" s="98"/>
      <c r="E175" s="98"/>
      <c r="F175" s="98"/>
      <c r="G175" s="98"/>
      <c r="H175" s="98"/>
      <c r="I175" s="98"/>
      <c r="J175" s="74"/>
    </row>
    <row r="176" spans="1:10" x14ac:dyDescent="0.25">
      <c r="A176" s="97"/>
      <c r="B176" s="97"/>
      <c r="C176" s="98"/>
      <c r="D176" s="98"/>
      <c r="E176" s="98"/>
      <c r="F176" s="98"/>
      <c r="G176" s="98"/>
      <c r="H176" s="98"/>
      <c r="I176" s="98"/>
      <c r="J176" s="74"/>
    </row>
    <row r="177" spans="1:10" x14ac:dyDescent="0.25">
      <c r="A177" s="97"/>
      <c r="B177" s="97"/>
      <c r="C177" s="98"/>
      <c r="D177" s="98"/>
      <c r="E177" s="98"/>
      <c r="F177" s="98"/>
      <c r="G177" s="98"/>
      <c r="H177" s="98"/>
      <c r="I177" s="98"/>
      <c r="J177" s="74"/>
    </row>
    <row r="178" spans="1:10" x14ac:dyDescent="0.25">
      <c r="A178" s="97"/>
      <c r="B178" s="97"/>
      <c r="C178" s="98"/>
      <c r="D178" s="98"/>
      <c r="E178" s="98"/>
      <c r="F178" s="98"/>
      <c r="G178" s="98"/>
      <c r="H178" s="98"/>
      <c r="I178" s="98"/>
      <c r="J178" s="74"/>
    </row>
    <row r="179" spans="1:10" x14ac:dyDescent="0.25">
      <c r="A179" s="97"/>
      <c r="B179" s="97"/>
      <c r="C179" s="98"/>
      <c r="D179" s="98"/>
      <c r="E179" s="98"/>
      <c r="F179" s="98"/>
      <c r="G179" s="98"/>
      <c r="H179" s="98"/>
      <c r="I179" s="98"/>
      <c r="J179" s="74"/>
    </row>
    <row r="180" spans="1:10" x14ac:dyDescent="0.25">
      <c r="A180" s="97"/>
      <c r="B180" s="97"/>
      <c r="C180" s="98"/>
      <c r="D180" s="98"/>
      <c r="E180" s="98"/>
      <c r="F180" s="98"/>
      <c r="G180" s="98"/>
      <c r="H180" s="98"/>
      <c r="I180" s="98"/>
      <c r="J180" s="74"/>
    </row>
    <row r="181" spans="1:10" x14ac:dyDescent="0.25">
      <c r="A181" s="97"/>
      <c r="B181" s="97"/>
      <c r="C181" s="98"/>
      <c r="D181" s="98"/>
      <c r="E181" s="98"/>
      <c r="F181" s="98"/>
      <c r="G181" s="98"/>
      <c r="H181" s="98"/>
      <c r="I181" s="98"/>
      <c r="J181" s="74"/>
    </row>
    <row r="182" spans="1:10" x14ac:dyDescent="0.25">
      <c r="A182" s="97"/>
      <c r="B182" s="97"/>
      <c r="C182" s="98"/>
      <c r="D182" s="98"/>
      <c r="E182" s="98"/>
      <c r="F182" s="98"/>
      <c r="G182" s="98"/>
      <c r="H182" s="98"/>
      <c r="I182" s="98"/>
      <c r="J182" s="74"/>
    </row>
    <row r="183" spans="1:10" x14ac:dyDescent="0.25">
      <c r="A183" s="97"/>
      <c r="B183" s="97"/>
      <c r="C183" s="98"/>
      <c r="D183" s="98"/>
      <c r="E183" s="98"/>
      <c r="F183" s="98"/>
      <c r="G183" s="98"/>
      <c r="H183" s="98"/>
      <c r="I183" s="98"/>
      <c r="J183" s="74"/>
    </row>
    <row r="184" spans="1:10" x14ac:dyDescent="0.25">
      <c r="A184" s="97"/>
      <c r="B184" s="97"/>
      <c r="C184" s="98"/>
      <c r="D184" s="98"/>
      <c r="E184" s="98"/>
      <c r="F184" s="98"/>
      <c r="G184" s="98"/>
      <c r="H184" s="98"/>
      <c r="I184" s="98"/>
      <c r="J184" s="74"/>
    </row>
    <row r="185" spans="1:10" x14ac:dyDescent="0.25">
      <c r="A185" s="97"/>
      <c r="B185" s="97"/>
      <c r="C185" s="98"/>
      <c r="D185" s="98"/>
      <c r="E185" s="98"/>
      <c r="F185" s="98"/>
      <c r="G185" s="98"/>
      <c r="H185" s="98"/>
      <c r="I185" s="98"/>
      <c r="J185" s="74"/>
    </row>
    <row r="186" spans="1:10" x14ac:dyDescent="0.25">
      <c r="A186" s="97"/>
      <c r="B186" s="97"/>
      <c r="C186" s="98"/>
      <c r="D186" s="98"/>
      <c r="E186" s="98"/>
      <c r="F186" s="98"/>
      <c r="G186" s="98"/>
      <c r="H186" s="98"/>
      <c r="I186" s="98"/>
      <c r="J186" s="74"/>
    </row>
    <row r="187" spans="1:10" x14ac:dyDescent="0.25">
      <c r="A187" s="97"/>
      <c r="B187" s="97"/>
      <c r="C187" s="98"/>
      <c r="D187" s="98"/>
      <c r="E187" s="98"/>
      <c r="F187" s="98"/>
      <c r="G187" s="98"/>
      <c r="H187" s="98"/>
      <c r="I187" s="98"/>
      <c r="J187" s="74"/>
    </row>
    <row r="188" spans="1:10" x14ac:dyDescent="0.25">
      <c r="A188" s="97"/>
      <c r="B188" s="97"/>
      <c r="C188" s="98"/>
      <c r="D188" s="98"/>
      <c r="E188" s="98"/>
      <c r="F188" s="98"/>
      <c r="G188" s="98"/>
      <c r="H188" s="98"/>
      <c r="I188" s="98"/>
      <c r="J188" s="74"/>
    </row>
    <row r="189" spans="1:10" x14ac:dyDescent="0.25">
      <c r="A189" s="97"/>
      <c r="B189" s="97"/>
      <c r="C189" s="98"/>
      <c r="D189" s="98"/>
      <c r="E189" s="98"/>
      <c r="F189" s="98"/>
      <c r="G189" s="98"/>
      <c r="H189" s="98"/>
      <c r="I189" s="98"/>
      <c r="J189" s="74"/>
    </row>
    <row r="190" spans="1:10" x14ac:dyDescent="0.25">
      <c r="A190" s="97"/>
      <c r="B190" s="97"/>
      <c r="C190" s="98"/>
      <c r="D190" s="98"/>
      <c r="E190" s="98"/>
      <c r="F190" s="98"/>
      <c r="G190" s="98"/>
      <c r="H190" s="98"/>
      <c r="I190" s="98"/>
      <c r="J190" s="74"/>
    </row>
    <row r="191" spans="1:10" x14ac:dyDescent="0.25">
      <c r="A191" s="97"/>
      <c r="B191" s="97"/>
      <c r="C191" s="98"/>
      <c r="D191" s="98"/>
      <c r="E191" s="98"/>
      <c r="F191" s="98"/>
      <c r="G191" s="98"/>
      <c r="H191" s="98"/>
      <c r="I191" s="98"/>
      <c r="J191" s="74"/>
    </row>
    <row r="192" spans="1:10" x14ac:dyDescent="0.25">
      <c r="A192" s="97"/>
      <c r="B192" s="97"/>
      <c r="C192" s="98"/>
      <c r="D192" s="98"/>
      <c r="E192" s="98"/>
      <c r="F192" s="98"/>
      <c r="G192" s="98"/>
      <c r="H192" s="98"/>
      <c r="I192" s="98"/>
      <c r="J192" s="74"/>
    </row>
    <row r="193" spans="1:10" x14ac:dyDescent="0.25">
      <c r="A193" s="97"/>
      <c r="B193" s="97"/>
      <c r="C193" s="98"/>
      <c r="D193" s="98"/>
      <c r="E193" s="98"/>
      <c r="F193" s="98"/>
      <c r="G193" s="98"/>
      <c r="H193" s="98"/>
      <c r="I193" s="98"/>
      <c r="J193" s="74"/>
    </row>
    <row r="194" spans="1:10" x14ac:dyDescent="0.25">
      <c r="A194" s="97"/>
      <c r="B194" s="97"/>
      <c r="C194" s="98"/>
      <c r="D194" s="98"/>
      <c r="E194" s="98"/>
      <c r="F194" s="98"/>
      <c r="G194" s="98"/>
      <c r="H194" s="98"/>
      <c r="I194" s="98"/>
      <c r="J194" s="74"/>
    </row>
    <row r="195" spans="1:10" x14ac:dyDescent="0.25">
      <c r="A195" s="97"/>
      <c r="B195" s="97"/>
      <c r="C195" s="98"/>
      <c r="D195" s="98"/>
      <c r="E195" s="98"/>
      <c r="F195" s="98"/>
      <c r="G195" s="98"/>
      <c r="H195" s="98"/>
      <c r="I195" s="98"/>
      <c r="J195" s="74"/>
    </row>
    <row r="196" spans="1:10" x14ac:dyDescent="0.25">
      <c r="A196" s="97"/>
      <c r="B196" s="97"/>
      <c r="C196" s="98"/>
      <c r="D196" s="98"/>
      <c r="E196" s="98"/>
      <c r="F196" s="98"/>
      <c r="G196" s="98"/>
      <c r="H196" s="98"/>
      <c r="I196" s="98"/>
      <c r="J196" s="74"/>
    </row>
    <row r="197" spans="1:10" x14ac:dyDescent="0.25">
      <c r="A197" s="97"/>
      <c r="B197" s="97"/>
      <c r="C197" s="98"/>
      <c r="D197" s="98"/>
      <c r="E197" s="98"/>
      <c r="F197" s="98"/>
      <c r="G197" s="98"/>
      <c r="H197" s="98"/>
      <c r="I197" s="98"/>
      <c r="J197" s="74"/>
    </row>
    <row r="198" spans="1:10" x14ac:dyDescent="0.25">
      <c r="A198" s="97"/>
      <c r="B198" s="97"/>
      <c r="C198" s="98"/>
      <c r="D198" s="98"/>
      <c r="E198" s="98"/>
      <c r="F198" s="98"/>
      <c r="G198" s="98"/>
      <c r="H198" s="98"/>
      <c r="I198" s="98"/>
      <c r="J198" s="74"/>
    </row>
    <row r="199" spans="1:10" x14ac:dyDescent="0.25">
      <c r="A199" s="97"/>
      <c r="B199" s="97"/>
      <c r="C199" s="98"/>
      <c r="D199" s="98"/>
      <c r="E199" s="98"/>
      <c r="F199" s="98"/>
      <c r="G199" s="98"/>
      <c r="H199" s="98"/>
      <c r="I199" s="98"/>
      <c r="J199" s="74"/>
    </row>
    <row r="200" spans="1:10" x14ac:dyDescent="0.25">
      <c r="A200" s="97"/>
      <c r="B200" s="97"/>
      <c r="C200" s="98"/>
      <c r="D200" s="98"/>
      <c r="E200" s="98"/>
      <c r="F200" s="98"/>
      <c r="G200" s="98"/>
      <c r="H200" s="98"/>
      <c r="I200" s="98"/>
      <c r="J200" s="74"/>
    </row>
    <row r="201" spans="1:10" x14ac:dyDescent="0.25">
      <c r="A201" s="97"/>
      <c r="B201" s="97"/>
      <c r="C201" s="98"/>
      <c r="D201" s="98"/>
      <c r="E201" s="98"/>
      <c r="F201" s="98"/>
      <c r="G201" s="98"/>
      <c r="H201" s="98"/>
      <c r="I201" s="98"/>
      <c r="J201" s="74"/>
    </row>
    <row r="202" spans="1:10" x14ac:dyDescent="0.25">
      <c r="A202" s="97"/>
      <c r="B202" s="97"/>
      <c r="C202" s="98"/>
      <c r="D202" s="98"/>
      <c r="E202" s="98"/>
      <c r="F202" s="98"/>
      <c r="G202" s="98"/>
      <c r="H202" s="98"/>
      <c r="I202" s="98"/>
      <c r="J202" s="74"/>
    </row>
    <row r="203" spans="1:10" x14ac:dyDescent="0.25">
      <c r="A203" s="97"/>
      <c r="B203" s="97"/>
      <c r="C203" s="98"/>
      <c r="D203" s="98"/>
      <c r="E203" s="98"/>
      <c r="F203" s="98"/>
      <c r="G203" s="98"/>
      <c r="H203" s="98"/>
      <c r="I203" s="98"/>
      <c r="J203" s="74"/>
    </row>
    <row r="204" spans="1:10" x14ac:dyDescent="0.25">
      <c r="A204" s="97"/>
      <c r="B204" s="97"/>
      <c r="C204" s="98"/>
      <c r="D204" s="98"/>
      <c r="E204" s="98"/>
      <c r="F204" s="98"/>
      <c r="G204" s="98"/>
      <c r="H204" s="98"/>
      <c r="I204" s="98"/>
      <c r="J204" s="74"/>
    </row>
    <row r="205" spans="1:10" x14ac:dyDescent="0.25">
      <c r="A205" s="97"/>
      <c r="B205" s="97"/>
      <c r="C205" s="98"/>
      <c r="D205" s="98"/>
      <c r="E205" s="98"/>
      <c r="F205" s="98"/>
      <c r="G205" s="98"/>
      <c r="H205" s="98"/>
      <c r="I205" s="98"/>
      <c r="J205" s="74"/>
    </row>
    <row r="206" spans="1:10" x14ac:dyDescent="0.25">
      <c r="A206" s="97"/>
      <c r="B206" s="97"/>
      <c r="C206" s="98"/>
      <c r="D206" s="98"/>
      <c r="E206" s="98"/>
      <c r="F206" s="98"/>
      <c r="G206" s="98"/>
      <c r="H206" s="98"/>
      <c r="I206" s="98"/>
      <c r="J206" s="74"/>
    </row>
    <row r="207" spans="1:10" x14ac:dyDescent="0.25">
      <c r="A207" s="97"/>
      <c r="B207" s="97"/>
      <c r="C207" s="98"/>
      <c r="D207" s="98"/>
      <c r="E207" s="98"/>
      <c r="F207" s="98"/>
      <c r="G207" s="98"/>
      <c r="H207" s="98"/>
      <c r="I207" s="98"/>
      <c r="J207" s="74"/>
    </row>
    <row r="208" spans="1:10" x14ac:dyDescent="0.25">
      <c r="A208" s="97"/>
      <c r="B208" s="97"/>
      <c r="C208" s="98"/>
      <c r="D208" s="98"/>
      <c r="E208" s="98"/>
      <c r="F208" s="98"/>
      <c r="G208" s="98"/>
      <c r="H208" s="98"/>
      <c r="I208" s="98"/>
      <c r="J208" s="74"/>
    </row>
    <row r="209" spans="1:10" x14ac:dyDescent="0.25">
      <c r="A209" s="97"/>
      <c r="B209" s="97"/>
      <c r="C209" s="98"/>
      <c r="D209" s="98"/>
      <c r="E209" s="98"/>
      <c r="F209" s="98"/>
      <c r="G209" s="98"/>
      <c r="H209" s="98"/>
      <c r="I209" s="98"/>
      <c r="J209" s="74"/>
    </row>
    <row r="210" spans="1:10" x14ac:dyDescent="0.25">
      <c r="A210" s="97"/>
      <c r="B210" s="97"/>
      <c r="C210" s="98"/>
      <c r="D210" s="98"/>
      <c r="E210" s="98"/>
      <c r="F210" s="98"/>
      <c r="G210" s="98"/>
      <c r="H210" s="98"/>
      <c r="I210" s="98"/>
      <c r="J210" s="74"/>
    </row>
    <row r="211" spans="1:10" x14ac:dyDescent="0.25">
      <c r="A211" s="97"/>
      <c r="B211" s="97"/>
      <c r="C211" s="98"/>
      <c r="D211" s="98"/>
      <c r="E211" s="98"/>
      <c r="F211" s="98"/>
      <c r="G211" s="98"/>
      <c r="H211" s="98"/>
      <c r="I211" s="98"/>
      <c r="J211" s="74"/>
    </row>
    <row r="212" spans="1:10" x14ac:dyDescent="0.25">
      <c r="A212" s="97"/>
      <c r="B212" s="97"/>
      <c r="C212" s="98"/>
      <c r="D212" s="98"/>
      <c r="E212" s="98"/>
      <c r="F212" s="98"/>
      <c r="G212" s="98"/>
      <c r="H212" s="98"/>
      <c r="I212" s="98"/>
      <c r="J212" s="74"/>
    </row>
    <row r="213" spans="1:10" x14ac:dyDescent="0.25">
      <c r="A213" s="97"/>
      <c r="B213" s="97"/>
      <c r="C213" s="98"/>
      <c r="D213" s="98"/>
      <c r="E213" s="98"/>
      <c r="F213" s="98"/>
      <c r="G213" s="98"/>
      <c r="H213" s="98"/>
      <c r="I213" s="98"/>
      <c r="J213" s="74"/>
    </row>
    <row r="214" spans="1:10" x14ac:dyDescent="0.25">
      <c r="A214" s="97"/>
      <c r="B214" s="97"/>
      <c r="C214" s="98"/>
      <c r="D214" s="98"/>
      <c r="E214" s="98"/>
      <c r="F214" s="98"/>
      <c r="G214" s="98"/>
      <c r="H214" s="98"/>
      <c r="I214" s="98"/>
      <c r="J214" s="74"/>
    </row>
    <row r="215" spans="1:10" x14ac:dyDescent="0.25">
      <c r="A215" s="97"/>
      <c r="B215" s="97"/>
      <c r="C215" s="98"/>
      <c r="D215" s="98"/>
      <c r="E215" s="98"/>
      <c r="F215" s="98"/>
      <c r="G215" s="98"/>
      <c r="H215" s="98"/>
      <c r="I215" s="98"/>
      <c r="J215" s="74"/>
    </row>
    <row r="216" spans="1:10" x14ac:dyDescent="0.25">
      <c r="A216" s="97"/>
      <c r="B216" s="97"/>
      <c r="C216" s="98"/>
      <c r="D216" s="98"/>
      <c r="E216" s="98"/>
      <c r="F216" s="98"/>
      <c r="G216" s="98"/>
      <c r="H216" s="98"/>
      <c r="I216" s="98"/>
      <c r="J216" s="74"/>
    </row>
    <row r="217" spans="1:10" x14ac:dyDescent="0.25">
      <c r="A217" s="97"/>
      <c r="B217" s="97"/>
      <c r="C217" s="98"/>
      <c r="D217" s="98"/>
      <c r="E217" s="98"/>
      <c r="F217" s="98"/>
      <c r="G217" s="98"/>
      <c r="H217" s="98"/>
      <c r="I217" s="98"/>
      <c r="J217" s="74"/>
    </row>
    <row r="218" spans="1:10" x14ac:dyDescent="0.25">
      <c r="A218" s="97"/>
      <c r="B218" s="97"/>
      <c r="C218" s="98"/>
      <c r="D218" s="98"/>
      <c r="E218" s="98"/>
      <c r="F218" s="98"/>
      <c r="G218" s="98"/>
      <c r="H218" s="98"/>
      <c r="I218" s="98"/>
      <c r="J218" s="74"/>
    </row>
    <row r="219" spans="1:10" x14ac:dyDescent="0.25">
      <c r="A219" s="97"/>
      <c r="B219" s="97"/>
      <c r="C219" s="98"/>
      <c r="D219" s="98"/>
      <c r="E219" s="98"/>
      <c r="F219" s="98"/>
      <c r="G219" s="98"/>
      <c r="H219" s="98"/>
      <c r="I219" s="98"/>
      <c r="J219" s="74"/>
    </row>
    <row r="220" spans="1:10" x14ac:dyDescent="0.25">
      <c r="A220" s="97"/>
      <c r="B220" s="97"/>
      <c r="C220" s="98"/>
      <c r="D220" s="98"/>
      <c r="E220" s="98"/>
      <c r="F220" s="98"/>
      <c r="G220" s="98"/>
      <c r="H220" s="98"/>
      <c r="I220" s="98"/>
      <c r="J220" s="74"/>
    </row>
    <row r="221" spans="1:10" x14ac:dyDescent="0.25">
      <c r="A221" s="97"/>
      <c r="B221" s="97"/>
      <c r="C221" s="98"/>
      <c r="D221" s="98"/>
      <c r="E221" s="98"/>
      <c r="F221" s="98"/>
      <c r="G221" s="98"/>
      <c r="H221" s="98"/>
      <c r="I221" s="98"/>
      <c r="J221" s="74"/>
    </row>
    <row r="222" spans="1:10" x14ac:dyDescent="0.25">
      <c r="A222" s="97"/>
      <c r="B222" s="97"/>
      <c r="C222" s="98"/>
      <c r="D222" s="98"/>
      <c r="E222" s="98"/>
      <c r="F222" s="98"/>
      <c r="G222" s="98"/>
      <c r="H222" s="98"/>
      <c r="I222" s="98"/>
      <c r="J222" s="74"/>
    </row>
    <row r="223" spans="1:10" x14ac:dyDescent="0.25">
      <c r="A223" s="97"/>
      <c r="B223" s="97"/>
      <c r="C223" s="98"/>
      <c r="D223" s="98"/>
      <c r="E223" s="98"/>
      <c r="F223" s="98"/>
      <c r="G223" s="98"/>
      <c r="H223" s="98"/>
      <c r="I223" s="98"/>
      <c r="J223" s="74"/>
    </row>
    <row r="224" spans="1:10" x14ac:dyDescent="0.25">
      <c r="A224" s="97"/>
      <c r="B224" s="97"/>
      <c r="C224" s="98"/>
      <c r="D224" s="98"/>
      <c r="E224" s="98"/>
      <c r="F224" s="98"/>
      <c r="G224" s="98"/>
      <c r="H224" s="98"/>
      <c r="I224" s="98"/>
      <c r="J224" s="74"/>
    </row>
    <row r="225" spans="1:10" x14ac:dyDescent="0.25">
      <c r="A225" s="97"/>
      <c r="B225" s="97"/>
      <c r="C225" s="98"/>
      <c r="D225" s="98"/>
      <c r="E225" s="98"/>
      <c r="F225" s="98"/>
      <c r="G225" s="98"/>
      <c r="H225" s="98"/>
      <c r="I225" s="98"/>
      <c r="J225" s="74"/>
    </row>
    <row r="226" spans="1:10" x14ac:dyDescent="0.25">
      <c r="A226" s="97"/>
      <c r="B226" s="97"/>
      <c r="C226" s="98"/>
      <c r="D226" s="98"/>
      <c r="E226" s="98"/>
      <c r="F226" s="98"/>
      <c r="G226" s="98"/>
      <c r="H226" s="98"/>
      <c r="I226" s="98"/>
      <c r="J226" s="74"/>
    </row>
    <row r="227" spans="1:10" x14ac:dyDescent="0.25">
      <c r="A227" s="97"/>
      <c r="B227" s="97"/>
      <c r="C227" s="98"/>
      <c r="D227" s="98"/>
      <c r="E227" s="98"/>
      <c r="F227" s="98"/>
      <c r="G227" s="98"/>
      <c r="H227" s="98"/>
      <c r="I227" s="98"/>
      <c r="J227" s="74"/>
    </row>
    <row r="228" spans="1:10" x14ac:dyDescent="0.25">
      <c r="A228" s="97"/>
      <c r="B228" s="97"/>
      <c r="C228" s="98"/>
      <c r="D228" s="98"/>
      <c r="E228" s="98"/>
      <c r="F228" s="98"/>
      <c r="G228" s="98"/>
      <c r="H228" s="98"/>
      <c r="I228" s="98"/>
      <c r="J228" s="74"/>
    </row>
    <row r="229" spans="1:10" x14ac:dyDescent="0.25">
      <c r="A229" s="97"/>
      <c r="B229" s="97"/>
      <c r="C229" s="98"/>
      <c r="D229" s="98"/>
      <c r="E229" s="98"/>
      <c r="F229" s="98"/>
      <c r="G229" s="98"/>
      <c r="H229" s="98"/>
      <c r="I229" s="98"/>
      <c r="J229" s="74"/>
    </row>
    <row r="230" spans="1:10" x14ac:dyDescent="0.25">
      <c r="A230" s="97"/>
      <c r="B230" s="97"/>
      <c r="C230" s="98"/>
      <c r="D230" s="98"/>
      <c r="E230" s="98"/>
      <c r="F230" s="98"/>
      <c r="G230" s="98"/>
      <c r="H230" s="98"/>
      <c r="I230" s="98"/>
      <c r="J230" s="74"/>
    </row>
    <row r="231" spans="1:10" x14ac:dyDescent="0.25">
      <c r="A231" s="97"/>
      <c r="B231" s="97"/>
      <c r="C231" s="98"/>
      <c r="D231" s="98"/>
      <c r="E231" s="98"/>
      <c r="F231" s="98"/>
      <c r="G231" s="98"/>
      <c r="H231" s="98"/>
      <c r="I231" s="98"/>
      <c r="J231" s="74"/>
    </row>
    <row r="232" spans="1:10" x14ac:dyDescent="0.25">
      <c r="A232" s="97"/>
      <c r="B232" s="97"/>
      <c r="C232" s="98"/>
      <c r="D232" s="98"/>
      <c r="E232" s="98"/>
      <c r="F232" s="98"/>
      <c r="G232" s="98"/>
      <c r="H232" s="98"/>
      <c r="I232" s="98"/>
      <c r="J232" s="74"/>
    </row>
    <row r="233" spans="1:10" x14ac:dyDescent="0.25">
      <c r="A233" s="97"/>
      <c r="B233" s="97"/>
      <c r="C233" s="98"/>
      <c r="D233" s="98"/>
      <c r="E233" s="98"/>
      <c r="F233" s="98"/>
      <c r="G233" s="98"/>
      <c r="H233" s="98"/>
      <c r="I233" s="98"/>
      <c r="J233" s="74"/>
    </row>
    <row r="234" spans="1:10" x14ac:dyDescent="0.25">
      <c r="A234" s="97"/>
      <c r="B234" s="97"/>
      <c r="C234" s="98"/>
      <c r="D234" s="98"/>
      <c r="E234" s="98"/>
      <c r="F234" s="98"/>
      <c r="G234" s="98"/>
      <c r="H234" s="98"/>
      <c r="I234" s="98"/>
      <c r="J234" s="74"/>
    </row>
    <row r="235" spans="1:10" x14ac:dyDescent="0.25">
      <c r="A235" s="97"/>
      <c r="B235" s="97"/>
      <c r="C235" s="98"/>
      <c r="D235" s="98"/>
      <c r="E235" s="98"/>
      <c r="F235" s="98"/>
      <c r="G235" s="98"/>
      <c r="H235" s="98"/>
      <c r="I235" s="98"/>
      <c r="J235" s="74"/>
    </row>
    <row r="236" spans="1:10" x14ac:dyDescent="0.25">
      <c r="A236" s="97"/>
      <c r="B236" s="97"/>
      <c r="C236" s="98"/>
      <c r="D236" s="98"/>
      <c r="E236" s="98"/>
      <c r="F236" s="98"/>
      <c r="G236" s="98"/>
      <c r="H236" s="98"/>
      <c r="I236" s="98"/>
      <c r="J236" s="74"/>
    </row>
    <row r="237" spans="1:10" x14ac:dyDescent="0.25">
      <c r="A237" s="97"/>
      <c r="B237" s="97"/>
      <c r="C237" s="98"/>
      <c r="D237" s="98"/>
      <c r="E237" s="98"/>
      <c r="F237" s="98"/>
      <c r="G237" s="98"/>
      <c r="H237" s="98"/>
      <c r="I237" s="98"/>
      <c r="J237" s="74"/>
    </row>
    <row r="238" spans="1:10" x14ac:dyDescent="0.25">
      <c r="A238" s="97"/>
      <c r="B238" s="97"/>
      <c r="C238" s="98"/>
      <c r="D238" s="98"/>
      <c r="E238" s="98"/>
      <c r="F238" s="98"/>
      <c r="G238" s="98"/>
      <c r="H238" s="98"/>
      <c r="I238" s="98"/>
      <c r="J238" s="74"/>
    </row>
    <row r="239" spans="1:10" x14ac:dyDescent="0.25">
      <c r="A239" s="97"/>
      <c r="B239" s="97"/>
      <c r="C239" s="98"/>
      <c r="D239" s="98"/>
      <c r="E239" s="98"/>
      <c r="F239" s="98"/>
      <c r="G239" s="98"/>
      <c r="H239" s="98"/>
      <c r="I239" s="98"/>
      <c r="J239" s="74"/>
    </row>
    <row r="240" spans="1:10" x14ac:dyDescent="0.25">
      <c r="A240" s="97"/>
      <c r="B240" s="97"/>
      <c r="C240" s="98"/>
      <c r="D240" s="98"/>
      <c r="E240" s="98"/>
      <c r="F240" s="98"/>
      <c r="G240" s="98"/>
      <c r="H240" s="98"/>
      <c r="I240" s="98"/>
      <c r="J240" s="74"/>
    </row>
    <row r="241" spans="1:10" x14ac:dyDescent="0.25">
      <c r="A241" s="97"/>
      <c r="B241" s="97"/>
      <c r="C241" s="98"/>
      <c r="D241" s="98"/>
      <c r="E241" s="98"/>
      <c r="F241" s="98"/>
      <c r="G241" s="98"/>
      <c r="H241" s="98"/>
      <c r="I241" s="98"/>
      <c r="J241" s="74"/>
    </row>
    <row r="242" spans="1:10" x14ac:dyDescent="0.25">
      <c r="A242" s="97"/>
      <c r="B242" s="97"/>
      <c r="C242" s="98"/>
      <c r="D242" s="98"/>
      <c r="E242" s="98"/>
      <c r="F242" s="98"/>
      <c r="G242" s="98"/>
      <c r="H242" s="98"/>
      <c r="I242" s="98"/>
      <c r="J242" s="74"/>
    </row>
    <row r="243" spans="1:10" x14ac:dyDescent="0.25">
      <c r="A243" s="97"/>
      <c r="B243" s="97"/>
      <c r="C243" s="98"/>
      <c r="D243" s="98"/>
      <c r="E243" s="98"/>
      <c r="F243" s="98"/>
      <c r="G243" s="98"/>
      <c r="H243" s="98"/>
      <c r="I243" s="98"/>
      <c r="J243" s="74"/>
    </row>
    <row r="244" spans="1:10" x14ac:dyDescent="0.25">
      <c r="A244" s="97"/>
      <c r="B244" s="97"/>
      <c r="C244" s="98"/>
      <c r="D244" s="98"/>
      <c r="E244" s="98"/>
      <c r="F244" s="98"/>
      <c r="G244" s="98"/>
      <c r="H244" s="98"/>
      <c r="I244" s="98"/>
      <c r="J244" s="74"/>
    </row>
    <row r="245" spans="1:10" x14ac:dyDescent="0.25">
      <c r="A245" s="97"/>
      <c r="B245" s="97"/>
      <c r="C245" s="98"/>
      <c r="D245" s="98"/>
      <c r="E245" s="98"/>
      <c r="F245" s="98"/>
      <c r="G245" s="98"/>
      <c r="H245" s="98"/>
      <c r="I245" s="98"/>
      <c r="J245" s="74"/>
    </row>
    <row r="246" spans="1:10" x14ac:dyDescent="0.25">
      <c r="A246" s="97"/>
      <c r="B246" s="97"/>
      <c r="C246" s="98"/>
      <c r="D246" s="98"/>
      <c r="E246" s="98"/>
      <c r="F246" s="98"/>
      <c r="G246" s="98"/>
      <c r="H246" s="98"/>
      <c r="I246" s="98"/>
      <c r="J246" s="74"/>
    </row>
    <row r="247" spans="1:10" x14ac:dyDescent="0.25">
      <c r="A247" s="97"/>
      <c r="B247" s="97"/>
      <c r="C247" s="98"/>
      <c r="D247" s="98"/>
      <c r="E247" s="98"/>
      <c r="F247" s="98"/>
      <c r="G247" s="98"/>
      <c r="H247" s="98"/>
      <c r="I247" s="98"/>
      <c r="J247" s="74"/>
    </row>
    <row r="248" spans="1:10" x14ac:dyDescent="0.25">
      <c r="A248" s="97"/>
      <c r="B248" s="97"/>
      <c r="C248" s="98"/>
      <c r="D248" s="98"/>
      <c r="E248" s="98"/>
      <c r="F248" s="98"/>
      <c r="G248" s="98"/>
      <c r="H248" s="98"/>
      <c r="I248" s="98"/>
      <c r="J248" s="74"/>
    </row>
    <row r="249" spans="1:10" x14ac:dyDescent="0.25">
      <c r="A249" s="97"/>
      <c r="B249" s="97"/>
      <c r="C249" s="98"/>
      <c r="D249" s="98"/>
      <c r="E249" s="98"/>
      <c r="F249" s="98"/>
      <c r="G249" s="98"/>
      <c r="H249" s="98"/>
      <c r="I249" s="98"/>
      <c r="J249" s="74"/>
    </row>
    <row r="250" spans="1:10" x14ac:dyDescent="0.25">
      <c r="A250" s="97"/>
      <c r="B250" s="97"/>
      <c r="C250" s="98"/>
      <c r="D250" s="98"/>
      <c r="E250" s="98"/>
      <c r="F250" s="98"/>
      <c r="G250" s="98"/>
      <c r="H250" s="98"/>
      <c r="I250" s="98"/>
      <c r="J250" s="74"/>
    </row>
    <row r="251" spans="1:10" x14ac:dyDescent="0.25">
      <c r="A251" s="97"/>
      <c r="B251" s="97"/>
      <c r="C251" s="98"/>
      <c r="D251" s="98"/>
      <c r="E251" s="98"/>
      <c r="F251" s="98"/>
      <c r="G251" s="98"/>
      <c r="H251" s="98"/>
      <c r="I251" s="98"/>
      <c r="J251" s="74"/>
    </row>
    <row r="252" spans="1:10" x14ac:dyDescent="0.25">
      <c r="A252" s="97"/>
      <c r="B252" s="97"/>
      <c r="C252" s="98"/>
      <c r="D252" s="98"/>
      <c r="E252" s="98"/>
      <c r="F252" s="98"/>
      <c r="G252" s="98"/>
      <c r="H252" s="98"/>
      <c r="I252" s="98"/>
      <c r="J252" s="74"/>
    </row>
    <row r="253" spans="1:10" x14ac:dyDescent="0.25">
      <c r="A253" s="97"/>
      <c r="B253" s="97"/>
      <c r="C253" s="98"/>
      <c r="D253" s="98"/>
      <c r="E253" s="98"/>
      <c r="F253" s="98"/>
      <c r="G253" s="98"/>
      <c r="H253" s="98"/>
      <c r="I253" s="98"/>
      <c r="J253" s="74"/>
    </row>
    <row r="254" spans="1:10" x14ac:dyDescent="0.25">
      <c r="A254" s="97"/>
      <c r="B254" s="97"/>
      <c r="C254" s="98"/>
      <c r="D254" s="98"/>
      <c r="E254" s="98"/>
      <c r="F254" s="98"/>
      <c r="G254" s="98"/>
      <c r="H254" s="98"/>
      <c r="I254" s="98"/>
      <c r="J254" s="74"/>
    </row>
    <row r="255" spans="1:10" x14ac:dyDescent="0.25">
      <c r="A255" s="97"/>
      <c r="B255" s="97"/>
      <c r="C255" s="98"/>
      <c r="D255" s="98"/>
      <c r="E255" s="98"/>
      <c r="F255" s="98"/>
      <c r="G255" s="98"/>
      <c r="H255" s="98"/>
      <c r="I255" s="98"/>
      <c r="J255" s="74"/>
    </row>
    <row r="256" spans="1:10" x14ac:dyDescent="0.25">
      <c r="A256" s="97"/>
      <c r="B256" s="97"/>
      <c r="C256" s="98"/>
      <c r="D256" s="98"/>
      <c r="E256" s="98"/>
      <c r="F256" s="98"/>
      <c r="G256" s="98"/>
      <c r="H256" s="98"/>
      <c r="I256" s="98"/>
      <c r="J256" s="74"/>
    </row>
    <row r="257" spans="1:10" x14ac:dyDescent="0.25">
      <c r="A257" s="97"/>
      <c r="B257" s="97"/>
      <c r="C257" s="98"/>
      <c r="D257" s="98"/>
      <c r="E257" s="98"/>
      <c r="F257" s="98"/>
      <c r="G257" s="98"/>
      <c r="H257" s="98"/>
      <c r="I257" s="98"/>
      <c r="J257" s="74"/>
    </row>
    <row r="258" spans="1:10" x14ac:dyDescent="0.25">
      <c r="A258" s="97"/>
      <c r="B258" s="97"/>
      <c r="C258" s="98"/>
      <c r="D258" s="98"/>
      <c r="E258" s="98"/>
      <c r="F258" s="98"/>
      <c r="G258" s="98"/>
      <c r="H258" s="98"/>
      <c r="I258" s="98"/>
      <c r="J258" s="74"/>
    </row>
    <row r="259" spans="1:10" x14ac:dyDescent="0.25">
      <c r="A259" s="97"/>
      <c r="B259" s="97"/>
      <c r="C259" s="98"/>
      <c r="D259" s="98"/>
      <c r="E259" s="98"/>
      <c r="F259" s="98"/>
      <c r="G259" s="98"/>
      <c r="H259" s="98"/>
      <c r="I259" s="98"/>
      <c r="J259" s="74"/>
    </row>
    <row r="260" spans="1:10" x14ac:dyDescent="0.25">
      <c r="A260" s="97"/>
      <c r="B260" s="97"/>
      <c r="C260" s="98"/>
      <c r="D260" s="98"/>
      <c r="E260" s="98"/>
      <c r="F260" s="98"/>
      <c r="G260" s="98"/>
      <c r="H260" s="98"/>
      <c r="I260" s="74"/>
      <c r="J260" s="74"/>
    </row>
    <row r="261" spans="1:10" x14ac:dyDescent="0.25">
      <c r="A261" s="97"/>
      <c r="B261" s="97"/>
      <c r="C261" s="98"/>
      <c r="D261" s="98"/>
      <c r="E261" s="98"/>
      <c r="F261" s="98"/>
      <c r="G261" s="98"/>
      <c r="H261" s="98"/>
      <c r="I261" s="74"/>
      <c r="J261" s="74"/>
    </row>
    <row r="262" spans="1:10" x14ac:dyDescent="0.25">
      <c r="A262" s="97"/>
      <c r="B262" s="97"/>
      <c r="C262" s="98"/>
      <c r="D262" s="98"/>
      <c r="E262" s="98"/>
      <c r="F262" s="98"/>
      <c r="G262" s="98"/>
      <c r="H262" s="98"/>
      <c r="I262" s="74"/>
      <c r="J262" s="74"/>
    </row>
    <row r="263" spans="1:10" x14ac:dyDescent="0.25">
      <c r="A263" s="97"/>
      <c r="B263" s="97"/>
      <c r="C263" s="98"/>
      <c r="D263" s="98"/>
      <c r="E263" s="98"/>
      <c r="F263" s="98"/>
      <c r="G263" s="98"/>
      <c r="H263" s="98"/>
      <c r="I263" s="74"/>
      <c r="J263" s="74"/>
    </row>
    <row r="264" spans="1:10" x14ac:dyDescent="0.25">
      <c r="A264" s="97"/>
      <c r="B264" s="97"/>
      <c r="C264" s="98"/>
      <c r="D264" s="98"/>
      <c r="E264" s="98"/>
      <c r="F264" s="98"/>
      <c r="G264" s="98"/>
      <c r="H264" s="98"/>
      <c r="I264" s="74"/>
      <c r="J264" s="74"/>
    </row>
    <row r="265" spans="1:10" x14ac:dyDescent="0.25">
      <c r="A265" s="97"/>
      <c r="B265" s="97"/>
      <c r="C265" s="98"/>
      <c r="D265" s="98"/>
      <c r="E265" s="98"/>
      <c r="F265" s="98"/>
      <c r="G265" s="98"/>
      <c r="H265" s="98"/>
      <c r="I265" s="74"/>
      <c r="J265" s="74"/>
    </row>
    <row r="266" spans="1:10" x14ac:dyDescent="0.25">
      <c r="A266" s="97"/>
      <c r="B266" s="97"/>
      <c r="C266" s="98"/>
      <c r="D266" s="98"/>
      <c r="E266" s="98"/>
      <c r="F266" s="98"/>
      <c r="G266" s="98"/>
      <c r="H266" s="98"/>
      <c r="I266" s="74"/>
      <c r="J266" s="74"/>
    </row>
    <row r="267" spans="1:10" x14ac:dyDescent="0.25">
      <c r="A267" s="97"/>
      <c r="B267" s="97"/>
      <c r="C267" s="98"/>
      <c r="D267" s="98"/>
      <c r="E267" s="98"/>
      <c r="F267" s="98"/>
      <c r="G267" s="98"/>
      <c r="H267" s="98"/>
      <c r="I267" s="74"/>
      <c r="J267" s="74"/>
    </row>
    <row r="268" spans="1:10" x14ac:dyDescent="0.25">
      <c r="A268" s="97"/>
      <c r="B268" s="97"/>
      <c r="C268" s="98"/>
      <c r="D268" s="98"/>
      <c r="E268" s="98"/>
      <c r="F268" s="98"/>
      <c r="G268" s="98"/>
      <c r="H268" s="98"/>
      <c r="I268" s="74"/>
      <c r="J268" s="74"/>
    </row>
    <row r="269" spans="1:10" x14ac:dyDescent="0.25">
      <c r="A269" s="97"/>
      <c r="B269" s="97"/>
      <c r="C269" s="98"/>
      <c r="D269" s="98"/>
      <c r="E269" s="98"/>
      <c r="F269" s="98"/>
      <c r="G269" s="98"/>
      <c r="H269" s="98"/>
      <c r="I269" s="74"/>
      <c r="J269" s="74"/>
    </row>
    <row r="270" spans="1:10" x14ac:dyDescent="0.25">
      <c r="A270" s="97"/>
      <c r="B270" s="97"/>
      <c r="C270" s="98"/>
      <c r="D270" s="98"/>
      <c r="E270" s="98"/>
      <c r="F270" s="98"/>
      <c r="G270" s="98"/>
      <c r="H270" s="98"/>
      <c r="I270" s="74"/>
      <c r="J270" s="74"/>
    </row>
    <row r="271" spans="1:10" x14ac:dyDescent="0.25">
      <c r="A271" s="97"/>
      <c r="B271" s="97"/>
      <c r="C271" s="98"/>
      <c r="D271" s="98"/>
      <c r="E271" s="98"/>
      <c r="F271" s="98"/>
      <c r="G271" s="98"/>
      <c r="H271" s="98"/>
      <c r="I271" s="74"/>
      <c r="J271" s="74"/>
    </row>
    <row r="272" spans="1:10" x14ac:dyDescent="0.25">
      <c r="A272" s="97"/>
      <c r="B272" s="97"/>
      <c r="C272" s="98"/>
      <c r="D272" s="98"/>
      <c r="E272" s="98"/>
      <c r="F272" s="98"/>
      <c r="G272" s="98"/>
      <c r="H272" s="98"/>
      <c r="I272" s="74"/>
      <c r="J272" s="74"/>
    </row>
    <row r="273" spans="1:10" x14ac:dyDescent="0.25">
      <c r="A273" s="97"/>
      <c r="B273" s="97"/>
      <c r="C273" s="97"/>
      <c r="D273" s="97"/>
      <c r="E273" s="97"/>
      <c r="F273" s="97"/>
      <c r="G273" s="98"/>
      <c r="H273" s="98"/>
      <c r="I273" s="74"/>
      <c r="J273" s="74"/>
    </row>
    <row r="274" spans="1:10" x14ac:dyDescent="0.25">
      <c r="A274" s="97"/>
      <c r="B274" s="97"/>
      <c r="C274" s="97"/>
      <c r="D274" s="97"/>
      <c r="E274" s="97"/>
      <c r="F274" s="97"/>
      <c r="G274" s="98"/>
      <c r="H274" s="98"/>
      <c r="I274" s="74"/>
      <c r="J274" s="74"/>
    </row>
    <row r="275" spans="1:10" x14ac:dyDescent="0.25">
      <c r="A275" s="97"/>
      <c r="B275" s="97"/>
      <c r="C275" s="97"/>
      <c r="D275" s="97"/>
      <c r="E275" s="97"/>
      <c r="F275" s="97"/>
      <c r="G275" s="98"/>
      <c r="H275" s="98"/>
      <c r="I275" s="74"/>
      <c r="J275" s="74"/>
    </row>
    <row r="276" spans="1:10" x14ac:dyDescent="0.25">
      <c r="A276" s="97"/>
      <c r="B276" s="97"/>
      <c r="C276" s="97"/>
      <c r="D276" s="97"/>
      <c r="E276" s="97"/>
      <c r="F276" s="97"/>
      <c r="G276" s="98"/>
      <c r="H276" s="98"/>
      <c r="I276" s="74"/>
      <c r="J276" s="74"/>
    </row>
    <row r="277" spans="1:10" x14ac:dyDescent="0.25">
      <c r="A277" s="97"/>
      <c r="B277" s="97"/>
      <c r="C277" s="97"/>
      <c r="D277" s="97"/>
      <c r="E277" s="97"/>
      <c r="F277" s="97"/>
      <c r="G277" s="98"/>
      <c r="H277" s="98"/>
      <c r="I277" s="74"/>
      <c r="J277" s="74"/>
    </row>
    <row r="278" spans="1:10" x14ac:dyDescent="0.25">
      <c r="A278" s="97"/>
      <c r="B278" s="97"/>
      <c r="C278" s="97"/>
      <c r="D278" s="97"/>
      <c r="E278" s="97"/>
      <c r="F278" s="97"/>
      <c r="G278" s="98"/>
      <c r="H278" s="98"/>
      <c r="I278" s="74"/>
      <c r="J278" s="74"/>
    </row>
    <row r="279" spans="1:10" x14ac:dyDescent="0.25">
      <c r="A279" s="97"/>
      <c r="B279" s="97"/>
      <c r="C279" s="97"/>
      <c r="D279" s="97"/>
      <c r="E279" s="97"/>
      <c r="F279" s="97"/>
      <c r="G279" s="98"/>
      <c r="H279" s="98"/>
      <c r="I279" s="74"/>
      <c r="J279" s="74"/>
    </row>
    <row r="280" spans="1:10" x14ac:dyDescent="0.25">
      <c r="A280" s="97"/>
      <c r="B280" s="97"/>
      <c r="C280" s="97"/>
      <c r="D280" s="97"/>
      <c r="E280" s="97"/>
      <c r="F280" s="97"/>
      <c r="G280" s="98"/>
      <c r="H280" s="98"/>
      <c r="I280" s="74"/>
      <c r="J280" s="74"/>
    </row>
    <row r="281" spans="1:10" x14ac:dyDescent="0.25">
      <c r="A281" s="97"/>
      <c r="B281" s="97"/>
      <c r="C281" s="97"/>
      <c r="D281" s="97"/>
      <c r="E281" s="97"/>
      <c r="F281" s="97"/>
      <c r="G281" s="98"/>
      <c r="H281" s="98"/>
      <c r="I281" s="74"/>
      <c r="J281" s="74"/>
    </row>
    <row r="282" spans="1:10" x14ac:dyDescent="0.25">
      <c r="A282" s="97"/>
      <c r="B282" s="97"/>
      <c r="C282" s="97"/>
      <c r="D282" s="97"/>
      <c r="E282" s="97"/>
      <c r="F282" s="97"/>
      <c r="G282" s="98"/>
      <c r="H282" s="98"/>
      <c r="I282" s="74"/>
      <c r="J282" s="74"/>
    </row>
  </sheetData>
  <mergeCells count="31">
    <mergeCell ref="A7:A10"/>
    <mergeCell ref="A1:I1"/>
    <mergeCell ref="A2:I2"/>
    <mergeCell ref="A3:I3"/>
    <mergeCell ref="A5:A6"/>
    <mergeCell ref="B5:B6"/>
    <mergeCell ref="C5:C6"/>
    <mergeCell ref="D5:D6"/>
    <mergeCell ref="E5:E6"/>
    <mergeCell ref="F5:F6"/>
    <mergeCell ref="A92:A94"/>
    <mergeCell ref="A11:A17"/>
    <mergeCell ref="A18:A19"/>
    <mergeCell ref="A20:A21"/>
    <mergeCell ref="A22:A23"/>
    <mergeCell ref="A24:A55"/>
    <mergeCell ref="A56:A57"/>
    <mergeCell ref="A58:A59"/>
    <mergeCell ref="A60:A82"/>
    <mergeCell ref="A83:A86"/>
    <mergeCell ref="A87:A89"/>
    <mergeCell ref="A90:A91"/>
    <mergeCell ref="A116:A118"/>
    <mergeCell ref="A119:A121"/>
    <mergeCell ref="A122:A123"/>
    <mergeCell ref="A95:A96"/>
    <mergeCell ref="A97:A103"/>
    <mergeCell ref="A105:A107"/>
    <mergeCell ref="A108:A109"/>
    <mergeCell ref="A110:A112"/>
    <mergeCell ref="A113:A115"/>
  </mergeCells>
  <pageMargins left="0.25" right="0.25" top="0.75" bottom="0.75" header="0.3" footer="0.3"/>
  <pageSetup paperSize="9" scale="80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282"/>
  <sheetViews>
    <sheetView workbookViewId="0">
      <selection activeCell="L10" sqref="L10"/>
    </sheetView>
  </sheetViews>
  <sheetFormatPr defaultRowHeight="15" x14ac:dyDescent="0.25"/>
  <cols>
    <col min="1" max="1" width="3.28515625" customWidth="1"/>
    <col min="2" max="2" width="37" customWidth="1"/>
    <col min="3" max="3" width="10.28515625" customWidth="1"/>
    <col min="4" max="4" width="10.7109375" customWidth="1"/>
    <col min="5" max="5" width="13.140625" bestFit="1" customWidth="1"/>
    <col min="6" max="6" width="9.5703125" customWidth="1"/>
    <col min="7" max="7" width="10.140625" customWidth="1"/>
    <col min="8" max="9" width="11.42578125" bestFit="1" customWidth="1"/>
    <col min="257" max="257" width="3.28515625" customWidth="1"/>
    <col min="258" max="258" width="31.42578125" customWidth="1"/>
    <col min="259" max="259" width="10.28515625" customWidth="1"/>
    <col min="260" max="260" width="10.7109375" customWidth="1"/>
    <col min="261" max="261" width="13.140625" bestFit="1" customWidth="1"/>
    <col min="262" max="262" width="9.5703125" customWidth="1"/>
    <col min="263" max="263" width="10.140625" customWidth="1"/>
    <col min="264" max="265" width="11.42578125" bestFit="1" customWidth="1"/>
    <col min="513" max="513" width="3.28515625" customWidth="1"/>
    <col min="514" max="514" width="31.42578125" customWidth="1"/>
    <col min="515" max="515" width="10.28515625" customWidth="1"/>
    <col min="516" max="516" width="10.7109375" customWidth="1"/>
    <col min="517" max="517" width="13.140625" bestFit="1" customWidth="1"/>
    <col min="518" max="518" width="9.5703125" customWidth="1"/>
    <col min="519" max="519" width="10.140625" customWidth="1"/>
    <col min="520" max="521" width="11.42578125" bestFit="1" customWidth="1"/>
    <col min="769" max="769" width="3.28515625" customWidth="1"/>
    <col min="770" max="770" width="31.42578125" customWidth="1"/>
    <col min="771" max="771" width="10.28515625" customWidth="1"/>
    <col min="772" max="772" width="10.7109375" customWidth="1"/>
    <col min="773" max="773" width="13.140625" bestFit="1" customWidth="1"/>
    <col min="774" max="774" width="9.5703125" customWidth="1"/>
    <col min="775" max="775" width="10.140625" customWidth="1"/>
    <col min="776" max="777" width="11.42578125" bestFit="1" customWidth="1"/>
    <col min="1025" max="1025" width="3.28515625" customWidth="1"/>
    <col min="1026" max="1026" width="31.42578125" customWidth="1"/>
    <col min="1027" max="1027" width="10.28515625" customWidth="1"/>
    <col min="1028" max="1028" width="10.7109375" customWidth="1"/>
    <col min="1029" max="1029" width="13.140625" bestFit="1" customWidth="1"/>
    <col min="1030" max="1030" width="9.5703125" customWidth="1"/>
    <col min="1031" max="1031" width="10.140625" customWidth="1"/>
    <col min="1032" max="1033" width="11.42578125" bestFit="1" customWidth="1"/>
    <col min="1281" max="1281" width="3.28515625" customWidth="1"/>
    <col min="1282" max="1282" width="31.42578125" customWidth="1"/>
    <col min="1283" max="1283" width="10.28515625" customWidth="1"/>
    <col min="1284" max="1284" width="10.7109375" customWidth="1"/>
    <col min="1285" max="1285" width="13.140625" bestFit="1" customWidth="1"/>
    <col min="1286" max="1286" width="9.5703125" customWidth="1"/>
    <col min="1287" max="1287" width="10.140625" customWidth="1"/>
    <col min="1288" max="1289" width="11.42578125" bestFit="1" customWidth="1"/>
    <col min="1537" max="1537" width="3.28515625" customWidth="1"/>
    <col min="1538" max="1538" width="31.42578125" customWidth="1"/>
    <col min="1539" max="1539" width="10.28515625" customWidth="1"/>
    <col min="1540" max="1540" width="10.7109375" customWidth="1"/>
    <col min="1541" max="1541" width="13.140625" bestFit="1" customWidth="1"/>
    <col min="1542" max="1542" width="9.5703125" customWidth="1"/>
    <col min="1543" max="1543" width="10.140625" customWidth="1"/>
    <col min="1544" max="1545" width="11.42578125" bestFit="1" customWidth="1"/>
    <col min="1793" max="1793" width="3.28515625" customWidth="1"/>
    <col min="1794" max="1794" width="31.42578125" customWidth="1"/>
    <col min="1795" max="1795" width="10.28515625" customWidth="1"/>
    <col min="1796" max="1796" width="10.7109375" customWidth="1"/>
    <col min="1797" max="1797" width="13.140625" bestFit="1" customWidth="1"/>
    <col min="1798" max="1798" width="9.5703125" customWidth="1"/>
    <col min="1799" max="1799" width="10.140625" customWidth="1"/>
    <col min="1800" max="1801" width="11.42578125" bestFit="1" customWidth="1"/>
    <col min="2049" max="2049" width="3.28515625" customWidth="1"/>
    <col min="2050" max="2050" width="31.42578125" customWidth="1"/>
    <col min="2051" max="2051" width="10.28515625" customWidth="1"/>
    <col min="2052" max="2052" width="10.7109375" customWidth="1"/>
    <col min="2053" max="2053" width="13.140625" bestFit="1" customWidth="1"/>
    <col min="2054" max="2054" width="9.5703125" customWidth="1"/>
    <col min="2055" max="2055" width="10.140625" customWidth="1"/>
    <col min="2056" max="2057" width="11.42578125" bestFit="1" customWidth="1"/>
    <col min="2305" max="2305" width="3.28515625" customWidth="1"/>
    <col min="2306" max="2306" width="31.42578125" customWidth="1"/>
    <col min="2307" max="2307" width="10.28515625" customWidth="1"/>
    <col min="2308" max="2308" width="10.7109375" customWidth="1"/>
    <col min="2309" max="2309" width="13.140625" bestFit="1" customWidth="1"/>
    <col min="2310" max="2310" width="9.5703125" customWidth="1"/>
    <col min="2311" max="2311" width="10.140625" customWidth="1"/>
    <col min="2312" max="2313" width="11.42578125" bestFit="1" customWidth="1"/>
    <col min="2561" max="2561" width="3.28515625" customWidth="1"/>
    <col min="2562" max="2562" width="31.42578125" customWidth="1"/>
    <col min="2563" max="2563" width="10.28515625" customWidth="1"/>
    <col min="2564" max="2564" width="10.7109375" customWidth="1"/>
    <col min="2565" max="2565" width="13.140625" bestFit="1" customWidth="1"/>
    <col min="2566" max="2566" width="9.5703125" customWidth="1"/>
    <col min="2567" max="2567" width="10.140625" customWidth="1"/>
    <col min="2568" max="2569" width="11.42578125" bestFit="1" customWidth="1"/>
    <col min="2817" max="2817" width="3.28515625" customWidth="1"/>
    <col min="2818" max="2818" width="31.42578125" customWidth="1"/>
    <col min="2819" max="2819" width="10.28515625" customWidth="1"/>
    <col min="2820" max="2820" width="10.7109375" customWidth="1"/>
    <col min="2821" max="2821" width="13.140625" bestFit="1" customWidth="1"/>
    <col min="2822" max="2822" width="9.5703125" customWidth="1"/>
    <col min="2823" max="2823" width="10.140625" customWidth="1"/>
    <col min="2824" max="2825" width="11.42578125" bestFit="1" customWidth="1"/>
    <col min="3073" max="3073" width="3.28515625" customWidth="1"/>
    <col min="3074" max="3074" width="31.42578125" customWidth="1"/>
    <col min="3075" max="3075" width="10.28515625" customWidth="1"/>
    <col min="3076" max="3076" width="10.7109375" customWidth="1"/>
    <col min="3077" max="3077" width="13.140625" bestFit="1" customWidth="1"/>
    <col min="3078" max="3078" width="9.5703125" customWidth="1"/>
    <col min="3079" max="3079" width="10.140625" customWidth="1"/>
    <col min="3080" max="3081" width="11.42578125" bestFit="1" customWidth="1"/>
    <col min="3329" max="3329" width="3.28515625" customWidth="1"/>
    <col min="3330" max="3330" width="31.42578125" customWidth="1"/>
    <col min="3331" max="3331" width="10.28515625" customWidth="1"/>
    <col min="3332" max="3332" width="10.7109375" customWidth="1"/>
    <col min="3333" max="3333" width="13.140625" bestFit="1" customWidth="1"/>
    <col min="3334" max="3334" width="9.5703125" customWidth="1"/>
    <col min="3335" max="3335" width="10.140625" customWidth="1"/>
    <col min="3336" max="3337" width="11.42578125" bestFit="1" customWidth="1"/>
    <col min="3585" max="3585" width="3.28515625" customWidth="1"/>
    <col min="3586" max="3586" width="31.42578125" customWidth="1"/>
    <col min="3587" max="3587" width="10.28515625" customWidth="1"/>
    <col min="3588" max="3588" width="10.7109375" customWidth="1"/>
    <col min="3589" max="3589" width="13.140625" bestFit="1" customWidth="1"/>
    <col min="3590" max="3590" width="9.5703125" customWidth="1"/>
    <col min="3591" max="3591" width="10.140625" customWidth="1"/>
    <col min="3592" max="3593" width="11.42578125" bestFit="1" customWidth="1"/>
    <col min="3841" max="3841" width="3.28515625" customWidth="1"/>
    <col min="3842" max="3842" width="31.42578125" customWidth="1"/>
    <col min="3843" max="3843" width="10.28515625" customWidth="1"/>
    <col min="3844" max="3844" width="10.7109375" customWidth="1"/>
    <col min="3845" max="3845" width="13.140625" bestFit="1" customWidth="1"/>
    <col min="3846" max="3846" width="9.5703125" customWidth="1"/>
    <col min="3847" max="3847" width="10.140625" customWidth="1"/>
    <col min="3848" max="3849" width="11.42578125" bestFit="1" customWidth="1"/>
    <col min="4097" max="4097" width="3.28515625" customWidth="1"/>
    <col min="4098" max="4098" width="31.42578125" customWidth="1"/>
    <col min="4099" max="4099" width="10.28515625" customWidth="1"/>
    <col min="4100" max="4100" width="10.7109375" customWidth="1"/>
    <col min="4101" max="4101" width="13.140625" bestFit="1" customWidth="1"/>
    <col min="4102" max="4102" width="9.5703125" customWidth="1"/>
    <col min="4103" max="4103" width="10.140625" customWidth="1"/>
    <col min="4104" max="4105" width="11.42578125" bestFit="1" customWidth="1"/>
    <col min="4353" max="4353" width="3.28515625" customWidth="1"/>
    <col min="4354" max="4354" width="31.42578125" customWidth="1"/>
    <col min="4355" max="4355" width="10.28515625" customWidth="1"/>
    <col min="4356" max="4356" width="10.7109375" customWidth="1"/>
    <col min="4357" max="4357" width="13.140625" bestFit="1" customWidth="1"/>
    <col min="4358" max="4358" width="9.5703125" customWidth="1"/>
    <col min="4359" max="4359" width="10.140625" customWidth="1"/>
    <col min="4360" max="4361" width="11.42578125" bestFit="1" customWidth="1"/>
    <col min="4609" max="4609" width="3.28515625" customWidth="1"/>
    <col min="4610" max="4610" width="31.42578125" customWidth="1"/>
    <col min="4611" max="4611" width="10.28515625" customWidth="1"/>
    <col min="4612" max="4612" width="10.7109375" customWidth="1"/>
    <col min="4613" max="4613" width="13.140625" bestFit="1" customWidth="1"/>
    <col min="4614" max="4614" width="9.5703125" customWidth="1"/>
    <col min="4615" max="4615" width="10.140625" customWidth="1"/>
    <col min="4616" max="4617" width="11.42578125" bestFit="1" customWidth="1"/>
    <col min="4865" max="4865" width="3.28515625" customWidth="1"/>
    <col min="4866" max="4866" width="31.42578125" customWidth="1"/>
    <col min="4867" max="4867" width="10.28515625" customWidth="1"/>
    <col min="4868" max="4868" width="10.7109375" customWidth="1"/>
    <col min="4869" max="4869" width="13.140625" bestFit="1" customWidth="1"/>
    <col min="4870" max="4870" width="9.5703125" customWidth="1"/>
    <col min="4871" max="4871" width="10.140625" customWidth="1"/>
    <col min="4872" max="4873" width="11.42578125" bestFit="1" customWidth="1"/>
    <col min="5121" max="5121" width="3.28515625" customWidth="1"/>
    <col min="5122" max="5122" width="31.42578125" customWidth="1"/>
    <col min="5123" max="5123" width="10.28515625" customWidth="1"/>
    <col min="5124" max="5124" width="10.7109375" customWidth="1"/>
    <col min="5125" max="5125" width="13.140625" bestFit="1" customWidth="1"/>
    <col min="5126" max="5126" width="9.5703125" customWidth="1"/>
    <col min="5127" max="5127" width="10.140625" customWidth="1"/>
    <col min="5128" max="5129" width="11.42578125" bestFit="1" customWidth="1"/>
    <col min="5377" max="5377" width="3.28515625" customWidth="1"/>
    <col min="5378" max="5378" width="31.42578125" customWidth="1"/>
    <col min="5379" max="5379" width="10.28515625" customWidth="1"/>
    <col min="5380" max="5380" width="10.7109375" customWidth="1"/>
    <col min="5381" max="5381" width="13.140625" bestFit="1" customWidth="1"/>
    <col min="5382" max="5382" width="9.5703125" customWidth="1"/>
    <col min="5383" max="5383" width="10.140625" customWidth="1"/>
    <col min="5384" max="5385" width="11.42578125" bestFit="1" customWidth="1"/>
    <col min="5633" max="5633" width="3.28515625" customWidth="1"/>
    <col min="5634" max="5634" width="31.42578125" customWidth="1"/>
    <col min="5635" max="5635" width="10.28515625" customWidth="1"/>
    <col min="5636" max="5636" width="10.7109375" customWidth="1"/>
    <col min="5637" max="5637" width="13.140625" bestFit="1" customWidth="1"/>
    <col min="5638" max="5638" width="9.5703125" customWidth="1"/>
    <col min="5639" max="5639" width="10.140625" customWidth="1"/>
    <col min="5640" max="5641" width="11.42578125" bestFit="1" customWidth="1"/>
    <col min="5889" max="5889" width="3.28515625" customWidth="1"/>
    <col min="5890" max="5890" width="31.42578125" customWidth="1"/>
    <col min="5891" max="5891" width="10.28515625" customWidth="1"/>
    <col min="5892" max="5892" width="10.7109375" customWidth="1"/>
    <col min="5893" max="5893" width="13.140625" bestFit="1" customWidth="1"/>
    <col min="5894" max="5894" width="9.5703125" customWidth="1"/>
    <col min="5895" max="5895" width="10.140625" customWidth="1"/>
    <col min="5896" max="5897" width="11.42578125" bestFit="1" customWidth="1"/>
    <col min="6145" max="6145" width="3.28515625" customWidth="1"/>
    <col min="6146" max="6146" width="31.42578125" customWidth="1"/>
    <col min="6147" max="6147" width="10.28515625" customWidth="1"/>
    <col min="6148" max="6148" width="10.7109375" customWidth="1"/>
    <col min="6149" max="6149" width="13.140625" bestFit="1" customWidth="1"/>
    <col min="6150" max="6150" width="9.5703125" customWidth="1"/>
    <col min="6151" max="6151" width="10.140625" customWidth="1"/>
    <col min="6152" max="6153" width="11.42578125" bestFit="1" customWidth="1"/>
    <col min="6401" max="6401" width="3.28515625" customWidth="1"/>
    <col min="6402" max="6402" width="31.42578125" customWidth="1"/>
    <col min="6403" max="6403" width="10.28515625" customWidth="1"/>
    <col min="6404" max="6404" width="10.7109375" customWidth="1"/>
    <col min="6405" max="6405" width="13.140625" bestFit="1" customWidth="1"/>
    <col min="6406" max="6406" width="9.5703125" customWidth="1"/>
    <col min="6407" max="6407" width="10.140625" customWidth="1"/>
    <col min="6408" max="6409" width="11.42578125" bestFit="1" customWidth="1"/>
    <col min="6657" max="6657" width="3.28515625" customWidth="1"/>
    <col min="6658" max="6658" width="31.42578125" customWidth="1"/>
    <col min="6659" max="6659" width="10.28515625" customWidth="1"/>
    <col min="6660" max="6660" width="10.7109375" customWidth="1"/>
    <col min="6661" max="6661" width="13.140625" bestFit="1" customWidth="1"/>
    <col min="6662" max="6662" width="9.5703125" customWidth="1"/>
    <col min="6663" max="6663" width="10.140625" customWidth="1"/>
    <col min="6664" max="6665" width="11.42578125" bestFit="1" customWidth="1"/>
    <col min="6913" max="6913" width="3.28515625" customWidth="1"/>
    <col min="6914" max="6914" width="31.42578125" customWidth="1"/>
    <col min="6915" max="6915" width="10.28515625" customWidth="1"/>
    <col min="6916" max="6916" width="10.7109375" customWidth="1"/>
    <col min="6917" max="6917" width="13.140625" bestFit="1" customWidth="1"/>
    <col min="6918" max="6918" width="9.5703125" customWidth="1"/>
    <col min="6919" max="6919" width="10.140625" customWidth="1"/>
    <col min="6920" max="6921" width="11.42578125" bestFit="1" customWidth="1"/>
    <col min="7169" max="7169" width="3.28515625" customWidth="1"/>
    <col min="7170" max="7170" width="31.42578125" customWidth="1"/>
    <col min="7171" max="7171" width="10.28515625" customWidth="1"/>
    <col min="7172" max="7172" width="10.7109375" customWidth="1"/>
    <col min="7173" max="7173" width="13.140625" bestFit="1" customWidth="1"/>
    <col min="7174" max="7174" width="9.5703125" customWidth="1"/>
    <col min="7175" max="7175" width="10.140625" customWidth="1"/>
    <col min="7176" max="7177" width="11.42578125" bestFit="1" customWidth="1"/>
    <col min="7425" max="7425" width="3.28515625" customWidth="1"/>
    <col min="7426" max="7426" width="31.42578125" customWidth="1"/>
    <col min="7427" max="7427" width="10.28515625" customWidth="1"/>
    <col min="7428" max="7428" width="10.7109375" customWidth="1"/>
    <col min="7429" max="7429" width="13.140625" bestFit="1" customWidth="1"/>
    <col min="7430" max="7430" width="9.5703125" customWidth="1"/>
    <col min="7431" max="7431" width="10.140625" customWidth="1"/>
    <col min="7432" max="7433" width="11.42578125" bestFit="1" customWidth="1"/>
    <col min="7681" max="7681" width="3.28515625" customWidth="1"/>
    <col min="7682" max="7682" width="31.42578125" customWidth="1"/>
    <col min="7683" max="7683" width="10.28515625" customWidth="1"/>
    <col min="7684" max="7684" width="10.7109375" customWidth="1"/>
    <col min="7685" max="7685" width="13.140625" bestFit="1" customWidth="1"/>
    <col min="7686" max="7686" width="9.5703125" customWidth="1"/>
    <col min="7687" max="7687" width="10.140625" customWidth="1"/>
    <col min="7688" max="7689" width="11.42578125" bestFit="1" customWidth="1"/>
    <col min="7937" max="7937" width="3.28515625" customWidth="1"/>
    <col min="7938" max="7938" width="31.42578125" customWidth="1"/>
    <col min="7939" max="7939" width="10.28515625" customWidth="1"/>
    <col min="7940" max="7940" width="10.7109375" customWidth="1"/>
    <col min="7941" max="7941" width="13.140625" bestFit="1" customWidth="1"/>
    <col min="7942" max="7942" width="9.5703125" customWidth="1"/>
    <col min="7943" max="7943" width="10.140625" customWidth="1"/>
    <col min="7944" max="7945" width="11.42578125" bestFit="1" customWidth="1"/>
    <col min="8193" max="8193" width="3.28515625" customWidth="1"/>
    <col min="8194" max="8194" width="31.42578125" customWidth="1"/>
    <col min="8195" max="8195" width="10.28515625" customWidth="1"/>
    <col min="8196" max="8196" width="10.7109375" customWidth="1"/>
    <col min="8197" max="8197" width="13.140625" bestFit="1" customWidth="1"/>
    <col min="8198" max="8198" width="9.5703125" customWidth="1"/>
    <col min="8199" max="8199" width="10.140625" customWidth="1"/>
    <col min="8200" max="8201" width="11.42578125" bestFit="1" customWidth="1"/>
    <col min="8449" max="8449" width="3.28515625" customWidth="1"/>
    <col min="8450" max="8450" width="31.42578125" customWidth="1"/>
    <col min="8451" max="8451" width="10.28515625" customWidth="1"/>
    <col min="8452" max="8452" width="10.7109375" customWidth="1"/>
    <col min="8453" max="8453" width="13.140625" bestFit="1" customWidth="1"/>
    <col min="8454" max="8454" width="9.5703125" customWidth="1"/>
    <col min="8455" max="8455" width="10.140625" customWidth="1"/>
    <col min="8456" max="8457" width="11.42578125" bestFit="1" customWidth="1"/>
    <col min="8705" max="8705" width="3.28515625" customWidth="1"/>
    <col min="8706" max="8706" width="31.42578125" customWidth="1"/>
    <col min="8707" max="8707" width="10.28515625" customWidth="1"/>
    <col min="8708" max="8708" width="10.7109375" customWidth="1"/>
    <col min="8709" max="8709" width="13.140625" bestFit="1" customWidth="1"/>
    <col min="8710" max="8710" width="9.5703125" customWidth="1"/>
    <col min="8711" max="8711" width="10.140625" customWidth="1"/>
    <col min="8712" max="8713" width="11.42578125" bestFit="1" customWidth="1"/>
    <col min="8961" max="8961" width="3.28515625" customWidth="1"/>
    <col min="8962" max="8962" width="31.42578125" customWidth="1"/>
    <col min="8963" max="8963" width="10.28515625" customWidth="1"/>
    <col min="8964" max="8964" width="10.7109375" customWidth="1"/>
    <col min="8965" max="8965" width="13.140625" bestFit="1" customWidth="1"/>
    <col min="8966" max="8966" width="9.5703125" customWidth="1"/>
    <col min="8967" max="8967" width="10.140625" customWidth="1"/>
    <col min="8968" max="8969" width="11.42578125" bestFit="1" customWidth="1"/>
    <col min="9217" max="9217" width="3.28515625" customWidth="1"/>
    <col min="9218" max="9218" width="31.42578125" customWidth="1"/>
    <col min="9219" max="9219" width="10.28515625" customWidth="1"/>
    <col min="9220" max="9220" width="10.7109375" customWidth="1"/>
    <col min="9221" max="9221" width="13.140625" bestFit="1" customWidth="1"/>
    <col min="9222" max="9222" width="9.5703125" customWidth="1"/>
    <col min="9223" max="9223" width="10.140625" customWidth="1"/>
    <col min="9224" max="9225" width="11.42578125" bestFit="1" customWidth="1"/>
    <col min="9473" max="9473" width="3.28515625" customWidth="1"/>
    <col min="9474" max="9474" width="31.42578125" customWidth="1"/>
    <col min="9475" max="9475" width="10.28515625" customWidth="1"/>
    <col min="9476" max="9476" width="10.7109375" customWidth="1"/>
    <col min="9477" max="9477" width="13.140625" bestFit="1" customWidth="1"/>
    <col min="9478" max="9478" width="9.5703125" customWidth="1"/>
    <col min="9479" max="9479" width="10.140625" customWidth="1"/>
    <col min="9480" max="9481" width="11.42578125" bestFit="1" customWidth="1"/>
    <col min="9729" max="9729" width="3.28515625" customWidth="1"/>
    <col min="9730" max="9730" width="31.42578125" customWidth="1"/>
    <col min="9731" max="9731" width="10.28515625" customWidth="1"/>
    <col min="9732" max="9732" width="10.7109375" customWidth="1"/>
    <col min="9733" max="9733" width="13.140625" bestFit="1" customWidth="1"/>
    <col min="9734" max="9734" width="9.5703125" customWidth="1"/>
    <col min="9735" max="9735" width="10.140625" customWidth="1"/>
    <col min="9736" max="9737" width="11.42578125" bestFit="1" customWidth="1"/>
    <col min="9985" max="9985" width="3.28515625" customWidth="1"/>
    <col min="9986" max="9986" width="31.42578125" customWidth="1"/>
    <col min="9987" max="9987" width="10.28515625" customWidth="1"/>
    <col min="9988" max="9988" width="10.7109375" customWidth="1"/>
    <col min="9989" max="9989" width="13.140625" bestFit="1" customWidth="1"/>
    <col min="9990" max="9990" width="9.5703125" customWidth="1"/>
    <col min="9991" max="9991" width="10.140625" customWidth="1"/>
    <col min="9992" max="9993" width="11.42578125" bestFit="1" customWidth="1"/>
    <col min="10241" max="10241" width="3.28515625" customWidth="1"/>
    <col min="10242" max="10242" width="31.42578125" customWidth="1"/>
    <col min="10243" max="10243" width="10.28515625" customWidth="1"/>
    <col min="10244" max="10244" width="10.7109375" customWidth="1"/>
    <col min="10245" max="10245" width="13.140625" bestFit="1" customWidth="1"/>
    <col min="10246" max="10246" width="9.5703125" customWidth="1"/>
    <col min="10247" max="10247" width="10.140625" customWidth="1"/>
    <col min="10248" max="10249" width="11.42578125" bestFit="1" customWidth="1"/>
    <col min="10497" max="10497" width="3.28515625" customWidth="1"/>
    <col min="10498" max="10498" width="31.42578125" customWidth="1"/>
    <col min="10499" max="10499" width="10.28515625" customWidth="1"/>
    <col min="10500" max="10500" width="10.7109375" customWidth="1"/>
    <col min="10501" max="10501" width="13.140625" bestFit="1" customWidth="1"/>
    <col min="10502" max="10502" width="9.5703125" customWidth="1"/>
    <col min="10503" max="10503" width="10.140625" customWidth="1"/>
    <col min="10504" max="10505" width="11.42578125" bestFit="1" customWidth="1"/>
    <col min="10753" max="10753" width="3.28515625" customWidth="1"/>
    <col min="10754" max="10754" width="31.42578125" customWidth="1"/>
    <col min="10755" max="10755" width="10.28515625" customWidth="1"/>
    <col min="10756" max="10756" width="10.7109375" customWidth="1"/>
    <col min="10757" max="10757" width="13.140625" bestFit="1" customWidth="1"/>
    <col min="10758" max="10758" width="9.5703125" customWidth="1"/>
    <col min="10759" max="10759" width="10.140625" customWidth="1"/>
    <col min="10760" max="10761" width="11.42578125" bestFit="1" customWidth="1"/>
    <col min="11009" max="11009" width="3.28515625" customWidth="1"/>
    <col min="11010" max="11010" width="31.42578125" customWidth="1"/>
    <col min="11011" max="11011" width="10.28515625" customWidth="1"/>
    <col min="11012" max="11012" width="10.7109375" customWidth="1"/>
    <col min="11013" max="11013" width="13.140625" bestFit="1" customWidth="1"/>
    <col min="11014" max="11014" width="9.5703125" customWidth="1"/>
    <col min="11015" max="11015" width="10.140625" customWidth="1"/>
    <col min="11016" max="11017" width="11.42578125" bestFit="1" customWidth="1"/>
    <col min="11265" max="11265" width="3.28515625" customWidth="1"/>
    <col min="11266" max="11266" width="31.42578125" customWidth="1"/>
    <col min="11267" max="11267" width="10.28515625" customWidth="1"/>
    <col min="11268" max="11268" width="10.7109375" customWidth="1"/>
    <col min="11269" max="11269" width="13.140625" bestFit="1" customWidth="1"/>
    <col min="11270" max="11270" width="9.5703125" customWidth="1"/>
    <col min="11271" max="11271" width="10.140625" customWidth="1"/>
    <col min="11272" max="11273" width="11.42578125" bestFit="1" customWidth="1"/>
    <col min="11521" max="11521" width="3.28515625" customWidth="1"/>
    <col min="11522" max="11522" width="31.42578125" customWidth="1"/>
    <col min="11523" max="11523" width="10.28515625" customWidth="1"/>
    <col min="11524" max="11524" width="10.7109375" customWidth="1"/>
    <col min="11525" max="11525" width="13.140625" bestFit="1" customWidth="1"/>
    <col min="11526" max="11526" width="9.5703125" customWidth="1"/>
    <col min="11527" max="11527" width="10.140625" customWidth="1"/>
    <col min="11528" max="11529" width="11.42578125" bestFit="1" customWidth="1"/>
    <col min="11777" max="11777" width="3.28515625" customWidth="1"/>
    <col min="11778" max="11778" width="31.42578125" customWidth="1"/>
    <col min="11779" max="11779" width="10.28515625" customWidth="1"/>
    <col min="11780" max="11780" width="10.7109375" customWidth="1"/>
    <col min="11781" max="11781" width="13.140625" bestFit="1" customWidth="1"/>
    <col min="11782" max="11782" width="9.5703125" customWidth="1"/>
    <col min="11783" max="11783" width="10.140625" customWidth="1"/>
    <col min="11784" max="11785" width="11.42578125" bestFit="1" customWidth="1"/>
    <col min="12033" max="12033" width="3.28515625" customWidth="1"/>
    <col min="12034" max="12034" width="31.42578125" customWidth="1"/>
    <col min="12035" max="12035" width="10.28515625" customWidth="1"/>
    <col min="12036" max="12036" width="10.7109375" customWidth="1"/>
    <col min="12037" max="12037" width="13.140625" bestFit="1" customWidth="1"/>
    <col min="12038" max="12038" width="9.5703125" customWidth="1"/>
    <col min="12039" max="12039" width="10.140625" customWidth="1"/>
    <col min="12040" max="12041" width="11.42578125" bestFit="1" customWidth="1"/>
    <col min="12289" max="12289" width="3.28515625" customWidth="1"/>
    <col min="12290" max="12290" width="31.42578125" customWidth="1"/>
    <col min="12291" max="12291" width="10.28515625" customWidth="1"/>
    <col min="12292" max="12292" width="10.7109375" customWidth="1"/>
    <col min="12293" max="12293" width="13.140625" bestFit="1" customWidth="1"/>
    <col min="12294" max="12294" width="9.5703125" customWidth="1"/>
    <col min="12295" max="12295" width="10.140625" customWidth="1"/>
    <col min="12296" max="12297" width="11.42578125" bestFit="1" customWidth="1"/>
    <col min="12545" max="12545" width="3.28515625" customWidth="1"/>
    <col min="12546" max="12546" width="31.42578125" customWidth="1"/>
    <col min="12547" max="12547" width="10.28515625" customWidth="1"/>
    <col min="12548" max="12548" width="10.7109375" customWidth="1"/>
    <col min="12549" max="12549" width="13.140625" bestFit="1" customWidth="1"/>
    <col min="12550" max="12550" width="9.5703125" customWidth="1"/>
    <col min="12551" max="12551" width="10.140625" customWidth="1"/>
    <col min="12552" max="12553" width="11.42578125" bestFit="1" customWidth="1"/>
    <col min="12801" max="12801" width="3.28515625" customWidth="1"/>
    <col min="12802" max="12802" width="31.42578125" customWidth="1"/>
    <col min="12803" max="12803" width="10.28515625" customWidth="1"/>
    <col min="12804" max="12804" width="10.7109375" customWidth="1"/>
    <col min="12805" max="12805" width="13.140625" bestFit="1" customWidth="1"/>
    <col min="12806" max="12806" width="9.5703125" customWidth="1"/>
    <col min="12807" max="12807" width="10.140625" customWidth="1"/>
    <col min="12808" max="12809" width="11.42578125" bestFit="1" customWidth="1"/>
    <col min="13057" max="13057" width="3.28515625" customWidth="1"/>
    <col min="13058" max="13058" width="31.42578125" customWidth="1"/>
    <col min="13059" max="13059" width="10.28515625" customWidth="1"/>
    <col min="13060" max="13060" width="10.7109375" customWidth="1"/>
    <col min="13061" max="13061" width="13.140625" bestFit="1" customWidth="1"/>
    <col min="13062" max="13062" width="9.5703125" customWidth="1"/>
    <col min="13063" max="13063" width="10.140625" customWidth="1"/>
    <col min="13064" max="13065" width="11.42578125" bestFit="1" customWidth="1"/>
    <col min="13313" max="13313" width="3.28515625" customWidth="1"/>
    <col min="13314" max="13314" width="31.42578125" customWidth="1"/>
    <col min="13315" max="13315" width="10.28515625" customWidth="1"/>
    <col min="13316" max="13316" width="10.7109375" customWidth="1"/>
    <col min="13317" max="13317" width="13.140625" bestFit="1" customWidth="1"/>
    <col min="13318" max="13318" width="9.5703125" customWidth="1"/>
    <col min="13319" max="13319" width="10.140625" customWidth="1"/>
    <col min="13320" max="13321" width="11.42578125" bestFit="1" customWidth="1"/>
    <col min="13569" max="13569" width="3.28515625" customWidth="1"/>
    <col min="13570" max="13570" width="31.42578125" customWidth="1"/>
    <col min="13571" max="13571" width="10.28515625" customWidth="1"/>
    <col min="13572" max="13572" width="10.7109375" customWidth="1"/>
    <col min="13573" max="13573" width="13.140625" bestFit="1" customWidth="1"/>
    <col min="13574" max="13574" width="9.5703125" customWidth="1"/>
    <col min="13575" max="13575" width="10.140625" customWidth="1"/>
    <col min="13576" max="13577" width="11.42578125" bestFit="1" customWidth="1"/>
    <col min="13825" max="13825" width="3.28515625" customWidth="1"/>
    <col min="13826" max="13826" width="31.42578125" customWidth="1"/>
    <col min="13827" max="13827" width="10.28515625" customWidth="1"/>
    <col min="13828" max="13828" width="10.7109375" customWidth="1"/>
    <col min="13829" max="13829" width="13.140625" bestFit="1" customWidth="1"/>
    <col min="13830" max="13830" width="9.5703125" customWidth="1"/>
    <col min="13831" max="13831" width="10.140625" customWidth="1"/>
    <col min="13832" max="13833" width="11.42578125" bestFit="1" customWidth="1"/>
    <col min="14081" max="14081" width="3.28515625" customWidth="1"/>
    <col min="14082" max="14082" width="31.42578125" customWidth="1"/>
    <col min="14083" max="14083" width="10.28515625" customWidth="1"/>
    <col min="14084" max="14084" width="10.7109375" customWidth="1"/>
    <col min="14085" max="14085" width="13.140625" bestFit="1" customWidth="1"/>
    <col min="14086" max="14086" width="9.5703125" customWidth="1"/>
    <col min="14087" max="14087" width="10.140625" customWidth="1"/>
    <col min="14088" max="14089" width="11.42578125" bestFit="1" customWidth="1"/>
    <col min="14337" max="14337" width="3.28515625" customWidth="1"/>
    <col min="14338" max="14338" width="31.42578125" customWidth="1"/>
    <col min="14339" max="14339" width="10.28515625" customWidth="1"/>
    <col min="14340" max="14340" width="10.7109375" customWidth="1"/>
    <col min="14341" max="14341" width="13.140625" bestFit="1" customWidth="1"/>
    <col min="14342" max="14342" width="9.5703125" customWidth="1"/>
    <col min="14343" max="14343" width="10.140625" customWidth="1"/>
    <col min="14344" max="14345" width="11.42578125" bestFit="1" customWidth="1"/>
    <col min="14593" max="14593" width="3.28515625" customWidth="1"/>
    <col min="14594" max="14594" width="31.42578125" customWidth="1"/>
    <col min="14595" max="14595" width="10.28515625" customWidth="1"/>
    <col min="14596" max="14596" width="10.7109375" customWidth="1"/>
    <col min="14597" max="14597" width="13.140625" bestFit="1" customWidth="1"/>
    <col min="14598" max="14598" width="9.5703125" customWidth="1"/>
    <col min="14599" max="14599" width="10.140625" customWidth="1"/>
    <col min="14600" max="14601" width="11.42578125" bestFit="1" customWidth="1"/>
    <col min="14849" max="14849" width="3.28515625" customWidth="1"/>
    <col min="14850" max="14850" width="31.42578125" customWidth="1"/>
    <col min="14851" max="14851" width="10.28515625" customWidth="1"/>
    <col min="14852" max="14852" width="10.7109375" customWidth="1"/>
    <col min="14853" max="14853" width="13.140625" bestFit="1" customWidth="1"/>
    <col min="14854" max="14854" width="9.5703125" customWidth="1"/>
    <col min="14855" max="14855" width="10.140625" customWidth="1"/>
    <col min="14856" max="14857" width="11.42578125" bestFit="1" customWidth="1"/>
    <col min="15105" max="15105" width="3.28515625" customWidth="1"/>
    <col min="15106" max="15106" width="31.42578125" customWidth="1"/>
    <col min="15107" max="15107" width="10.28515625" customWidth="1"/>
    <col min="15108" max="15108" width="10.7109375" customWidth="1"/>
    <col min="15109" max="15109" width="13.140625" bestFit="1" customWidth="1"/>
    <col min="15110" max="15110" width="9.5703125" customWidth="1"/>
    <col min="15111" max="15111" width="10.140625" customWidth="1"/>
    <col min="15112" max="15113" width="11.42578125" bestFit="1" customWidth="1"/>
    <col min="15361" max="15361" width="3.28515625" customWidth="1"/>
    <col min="15362" max="15362" width="31.42578125" customWidth="1"/>
    <col min="15363" max="15363" width="10.28515625" customWidth="1"/>
    <col min="15364" max="15364" width="10.7109375" customWidth="1"/>
    <col min="15365" max="15365" width="13.140625" bestFit="1" customWidth="1"/>
    <col min="15366" max="15366" width="9.5703125" customWidth="1"/>
    <col min="15367" max="15367" width="10.140625" customWidth="1"/>
    <col min="15368" max="15369" width="11.42578125" bestFit="1" customWidth="1"/>
    <col min="15617" max="15617" width="3.28515625" customWidth="1"/>
    <col min="15618" max="15618" width="31.42578125" customWidth="1"/>
    <col min="15619" max="15619" width="10.28515625" customWidth="1"/>
    <col min="15620" max="15620" width="10.7109375" customWidth="1"/>
    <col min="15621" max="15621" width="13.140625" bestFit="1" customWidth="1"/>
    <col min="15622" max="15622" width="9.5703125" customWidth="1"/>
    <col min="15623" max="15623" width="10.140625" customWidth="1"/>
    <col min="15624" max="15625" width="11.42578125" bestFit="1" customWidth="1"/>
    <col min="15873" max="15873" width="3.28515625" customWidth="1"/>
    <col min="15874" max="15874" width="31.42578125" customWidth="1"/>
    <col min="15875" max="15875" width="10.28515625" customWidth="1"/>
    <col min="15876" max="15876" width="10.7109375" customWidth="1"/>
    <col min="15877" max="15877" width="13.140625" bestFit="1" customWidth="1"/>
    <col min="15878" max="15878" width="9.5703125" customWidth="1"/>
    <col min="15879" max="15879" width="10.140625" customWidth="1"/>
    <col min="15880" max="15881" width="11.42578125" bestFit="1" customWidth="1"/>
    <col min="16129" max="16129" width="3.28515625" customWidth="1"/>
    <col min="16130" max="16130" width="31.42578125" customWidth="1"/>
    <col min="16131" max="16131" width="10.28515625" customWidth="1"/>
    <col min="16132" max="16132" width="10.7109375" customWidth="1"/>
    <col min="16133" max="16133" width="13.140625" bestFit="1" customWidth="1"/>
    <col min="16134" max="16134" width="9.5703125" customWidth="1"/>
    <col min="16135" max="16135" width="10.140625" customWidth="1"/>
    <col min="16136" max="16137" width="11.42578125" bestFit="1" customWidth="1"/>
  </cols>
  <sheetData>
    <row r="1" spans="1:12" x14ac:dyDescent="0.25">
      <c r="A1" s="188"/>
      <c r="B1" s="189"/>
      <c r="C1" s="189"/>
      <c r="D1" s="189"/>
      <c r="E1" s="189"/>
      <c r="F1" s="189"/>
      <c r="G1" s="189"/>
      <c r="H1" s="189"/>
      <c r="I1" s="189"/>
    </row>
    <row r="2" spans="1:12" x14ac:dyDescent="0.25">
      <c r="A2" s="190" t="s">
        <v>0</v>
      </c>
      <c r="B2" s="190"/>
      <c r="C2" s="190"/>
      <c r="D2" s="190"/>
      <c r="E2" s="190"/>
      <c r="F2" s="190"/>
      <c r="G2" s="190"/>
      <c r="H2" s="190"/>
      <c r="I2" s="190"/>
    </row>
    <row r="3" spans="1:12" x14ac:dyDescent="0.25">
      <c r="A3" s="190" t="s">
        <v>142</v>
      </c>
      <c r="B3" s="191"/>
      <c r="C3" s="191"/>
      <c r="D3" s="191"/>
      <c r="E3" s="191"/>
      <c r="F3" s="191"/>
      <c r="G3" s="191"/>
      <c r="H3" s="191"/>
      <c r="I3" s="191"/>
    </row>
    <row r="5" spans="1:12" ht="30" x14ac:dyDescent="0.25">
      <c r="A5" s="192" t="s">
        <v>1</v>
      </c>
      <c r="B5" s="194" t="s">
        <v>2</v>
      </c>
      <c r="C5" s="193" t="s">
        <v>3</v>
      </c>
      <c r="D5" s="193" t="s">
        <v>4</v>
      </c>
      <c r="E5" s="193" t="s">
        <v>120</v>
      </c>
      <c r="F5" s="193" t="s">
        <v>121</v>
      </c>
      <c r="G5" s="1" t="s">
        <v>5</v>
      </c>
      <c r="H5" s="1" t="s">
        <v>5</v>
      </c>
      <c r="I5" s="2" t="s">
        <v>5</v>
      </c>
    </row>
    <row r="6" spans="1:12" ht="35.25" thickBot="1" x14ac:dyDescent="0.3">
      <c r="A6" s="193"/>
      <c r="B6" s="195"/>
      <c r="C6" s="196"/>
      <c r="D6" s="196"/>
      <c r="E6" s="196"/>
      <c r="F6" s="196"/>
      <c r="G6" s="3" t="s">
        <v>133</v>
      </c>
      <c r="H6" s="3" t="s">
        <v>139</v>
      </c>
      <c r="I6" s="4" t="s">
        <v>140</v>
      </c>
    </row>
    <row r="7" spans="1:12" x14ac:dyDescent="0.25">
      <c r="A7" s="185">
        <v>1</v>
      </c>
      <c r="B7" s="5" t="s">
        <v>6</v>
      </c>
      <c r="C7" s="6">
        <v>1199</v>
      </c>
      <c r="D7" s="35">
        <v>835</v>
      </c>
      <c r="E7" s="38">
        <v>835</v>
      </c>
      <c r="F7" s="8">
        <v>841</v>
      </c>
      <c r="G7" s="9">
        <f>F7/E7*100</f>
        <v>100.71856287425149</v>
      </c>
      <c r="H7" s="10">
        <f>F7/D7*100</f>
        <v>100.71856287425149</v>
      </c>
      <c r="I7" s="11">
        <f>F7/C7*100</f>
        <v>70.14178482068391</v>
      </c>
      <c r="J7" t="s">
        <v>123</v>
      </c>
      <c r="L7">
        <v>835</v>
      </c>
    </row>
    <row r="8" spans="1:12" x14ac:dyDescent="0.25">
      <c r="A8" s="186"/>
      <c r="B8" s="12" t="s">
        <v>7</v>
      </c>
      <c r="C8" s="13">
        <v>12</v>
      </c>
      <c r="D8" s="13">
        <v>-1</v>
      </c>
      <c r="E8" s="13">
        <v>2</v>
      </c>
      <c r="F8" s="13">
        <v>8</v>
      </c>
      <c r="G8" s="15">
        <f>F8/E8*100</f>
        <v>400</v>
      </c>
      <c r="H8" s="16">
        <f t="shared" ref="H8:H77" si="0">F8/D8*100</f>
        <v>-800</v>
      </c>
      <c r="I8" s="17">
        <f t="shared" ref="I8:I78" si="1">F8/C8*100</f>
        <v>66.666666666666657</v>
      </c>
    </row>
    <row r="9" spans="1:12" x14ac:dyDescent="0.25">
      <c r="A9" s="186"/>
      <c r="B9" s="18" t="s">
        <v>8</v>
      </c>
      <c r="C9" s="19">
        <v>0</v>
      </c>
      <c r="D9" s="19">
        <v>0</v>
      </c>
      <c r="E9" s="19">
        <v>0</v>
      </c>
      <c r="F9" s="19">
        <v>0</v>
      </c>
      <c r="G9" s="15" t="e">
        <f>F9/E9*100</f>
        <v>#DIV/0!</v>
      </c>
      <c r="H9" s="16" t="e">
        <f>F9/D9*100</f>
        <v>#DIV/0!</v>
      </c>
      <c r="I9" s="17" t="e">
        <f>F9/C9*100</f>
        <v>#DIV/0!</v>
      </c>
    </row>
    <row r="10" spans="1:12" ht="15.75" thickBot="1" x14ac:dyDescent="0.3">
      <c r="A10" s="187"/>
      <c r="B10" s="20" t="s">
        <v>9</v>
      </c>
      <c r="C10" s="21">
        <v>3</v>
      </c>
      <c r="D10" s="21">
        <v>-12</v>
      </c>
      <c r="E10" s="21">
        <v>-2</v>
      </c>
      <c r="F10" s="21">
        <v>-2</v>
      </c>
      <c r="G10" s="23">
        <f t="shared" ref="G10:G79" si="2">F10/E10*100</f>
        <v>100</v>
      </c>
      <c r="H10" s="24">
        <f t="shared" si="0"/>
        <v>16.666666666666664</v>
      </c>
      <c r="I10" s="25">
        <f t="shared" si="1"/>
        <v>-66.666666666666657</v>
      </c>
    </row>
    <row r="11" spans="1:12" x14ac:dyDescent="0.25">
      <c r="A11" s="185">
        <v>2</v>
      </c>
      <c r="B11" s="26" t="s">
        <v>10</v>
      </c>
      <c r="C11" s="6">
        <v>732</v>
      </c>
      <c r="D11" s="6">
        <v>531</v>
      </c>
      <c r="E11" s="6">
        <v>532</v>
      </c>
      <c r="F11" s="6">
        <v>532</v>
      </c>
      <c r="G11" s="9">
        <f t="shared" si="2"/>
        <v>100</v>
      </c>
      <c r="H11" s="10">
        <f t="shared" si="0"/>
        <v>100.18832391713748</v>
      </c>
      <c r="I11" s="11">
        <f t="shared" si="1"/>
        <v>72.677595628415304</v>
      </c>
    </row>
    <row r="12" spans="1:12" x14ac:dyDescent="0.25">
      <c r="A12" s="186"/>
      <c r="B12" s="12" t="s">
        <v>11</v>
      </c>
      <c r="C12" s="13">
        <v>665</v>
      </c>
      <c r="D12" s="13">
        <v>502</v>
      </c>
      <c r="E12" s="13">
        <v>503</v>
      </c>
      <c r="F12" s="13">
        <v>503</v>
      </c>
      <c r="G12" s="15">
        <f t="shared" si="2"/>
        <v>100</v>
      </c>
      <c r="H12" s="16">
        <f t="shared" si="0"/>
        <v>100.199203187251</v>
      </c>
      <c r="I12" s="17">
        <f t="shared" si="1"/>
        <v>75.63909774436091</v>
      </c>
    </row>
    <row r="13" spans="1:12" x14ac:dyDescent="0.25">
      <c r="A13" s="186"/>
      <c r="B13" s="12" t="s">
        <v>12</v>
      </c>
      <c r="C13" s="13">
        <v>75</v>
      </c>
      <c r="D13" s="13">
        <v>25</v>
      </c>
      <c r="E13" s="13">
        <v>25</v>
      </c>
      <c r="F13" s="13">
        <v>25</v>
      </c>
      <c r="G13" s="15">
        <f t="shared" si="2"/>
        <v>100</v>
      </c>
      <c r="H13" s="16">
        <f t="shared" si="0"/>
        <v>100</v>
      </c>
      <c r="I13" s="17">
        <f t="shared" si="1"/>
        <v>33.333333333333329</v>
      </c>
    </row>
    <row r="14" spans="1:12" x14ac:dyDescent="0.25">
      <c r="A14" s="186"/>
      <c r="B14" s="12" t="s">
        <v>13</v>
      </c>
      <c r="C14" s="13">
        <v>22</v>
      </c>
      <c r="D14" s="13">
        <v>5</v>
      </c>
      <c r="E14" s="13">
        <v>6</v>
      </c>
      <c r="F14" s="13">
        <v>5</v>
      </c>
      <c r="G14" s="15">
        <f t="shared" si="2"/>
        <v>83.333333333333343</v>
      </c>
      <c r="H14" s="16">
        <f t="shared" si="0"/>
        <v>100</v>
      </c>
      <c r="I14" s="17">
        <f t="shared" si="1"/>
        <v>22.727272727272727</v>
      </c>
    </row>
    <row r="15" spans="1:12" x14ac:dyDescent="0.25">
      <c r="A15" s="186"/>
      <c r="B15" s="27" t="s">
        <v>14</v>
      </c>
      <c r="C15" s="28">
        <f>C12+C14</f>
        <v>687</v>
      </c>
      <c r="D15" s="28">
        <f>D12+D14</f>
        <v>507</v>
      </c>
      <c r="E15" s="28">
        <f>E12+E14</f>
        <v>509</v>
      </c>
      <c r="F15" s="28">
        <f>F12+F14</f>
        <v>508</v>
      </c>
      <c r="G15" s="15">
        <f t="shared" si="2"/>
        <v>99.803536345776038</v>
      </c>
      <c r="H15" s="16">
        <f t="shared" si="0"/>
        <v>100.19723865877712</v>
      </c>
      <c r="I15" s="17">
        <f t="shared" si="1"/>
        <v>73.944687045123729</v>
      </c>
    </row>
    <row r="16" spans="1:12" x14ac:dyDescent="0.25">
      <c r="A16" s="186"/>
      <c r="B16" s="29" t="s">
        <v>15</v>
      </c>
      <c r="C16" s="30">
        <f>C14/C15</f>
        <v>3.2023289665211063E-2</v>
      </c>
      <c r="D16" s="30">
        <f>D14/D15</f>
        <v>9.8619329388560158E-3</v>
      </c>
      <c r="E16" s="30">
        <f>E14/E15</f>
        <v>1.1787819253438114E-2</v>
      </c>
      <c r="F16" s="31">
        <f>F14/F15</f>
        <v>9.8425196850393699E-3</v>
      </c>
      <c r="G16" s="15">
        <f t="shared" si="2"/>
        <v>83.49737532808399</v>
      </c>
      <c r="H16" s="16">
        <f t="shared" si="0"/>
        <v>99.803149606299215</v>
      </c>
      <c r="I16" s="17">
        <f t="shared" si="1"/>
        <v>30.73550465282749</v>
      </c>
    </row>
    <row r="17" spans="1:9" ht="15.75" thickBot="1" x14ac:dyDescent="0.3">
      <c r="A17" s="187"/>
      <c r="B17" s="32" t="s">
        <v>16</v>
      </c>
      <c r="C17" s="33">
        <f>C13/C15</f>
        <v>0.1091703056768559</v>
      </c>
      <c r="D17" s="33">
        <f>D13/D15</f>
        <v>4.9309664694280081E-2</v>
      </c>
      <c r="E17" s="33">
        <f>E13/E15</f>
        <v>4.9115913555992138E-2</v>
      </c>
      <c r="F17" s="34">
        <f>F13/F15</f>
        <v>4.9212598425196853E-2</v>
      </c>
      <c r="G17" s="23">
        <f t="shared" si="2"/>
        <v>100.19685039370081</v>
      </c>
      <c r="H17" s="24">
        <f t="shared" si="0"/>
        <v>99.803149606299215</v>
      </c>
      <c r="I17" s="25">
        <f t="shared" si="1"/>
        <v>45.078740157480318</v>
      </c>
    </row>
    <row r="18" spans="1:9" x14ac:dyDescent="0.25">
      <c r="A18" s="185">
        <v>3</v>
      </c>
      <c r="B18" s="26" t="s">
        <v>17</v>
      </c>
      <c r="C18" s="6">
        <v>35620</v>
      </c>
      <c r="D18" s="102">
        <v>64500</v>
      </c>
      <c r="E18" s="102">
        <v>66000</v>
      </c>
      <c r="F18" s="35">
        <v>67343.600000000006</v>
      </c>
      <c r="G18" s="9">
        <f t="shared" si="2"/>
        <v>102.03575757575759</v>
      </c>
      <c r="H18" s="10">
        <f t="shared" si="0"/>
        <v>104.40868217054265</v>
      </c>
      <c r="I18" s="11">
        <f t="shared" si="1"/>
        <v>189.06120157215048</v>
      </c>
    </row>
    <row r="19" spans="1:9" ht="26.25" thickBot="1" x14ac:dyDescent="0.3">
      <c r="A19" s="187"/>
      <c r="B19" s="36" t="s">
        <v>18</v>
      </c>
      <c r="C19" s="37">
        <f>C18/C12/12*1000</f>
        <v>4463.6591478696746</v>
      </c>
      <c r="D19" s="37">
        <f t="shared" ref="D19:F19" si="3">D18/D12/12*1000</f>
        <v>10707.171314741037</v>
      </c>
      <c r="E19" s="37">
        <f t="shared" si="3"/>
        <v>10934.393638170974</v>
      </c>
      <c r="F19" s="37">
        <f t="shared" si="3"/>
        <v>11156.991385023195</v>
      </c>
      <c r="G19" s="23">
        <f t="shared" si="2"/>
        <v>102.03575757575759</v>
      </c>
      <c r="H19" s="24">
        <f t="shared" si="0"/>
        <v>104.20111023779801</v>
      </c>
      <c r="I19" s="25">
        <f t="shared" si="1"/>
        <v>249.95168796318103</v>
      </c>
    </row>
    <row r="20" spans="1:9" x14ac:dyDescent="0.25">
      <c r="A20" s="185">
        <v>4</v>
      </c>
      <c r="B20" s="5" t="s">
        <v>19</v>
      </c>
      <c r="C20" s="6">
        <v>69210</v>
      </c>
      <c r="D20" s="160">
        <v>92184</v>
      </c>
      <c r="E20" s="103">
        <v>130000</v>
      </c>
      <c r="F20" s="103">
        <v>131953</v>
      </c>
      <c r="G20" s="9">
        <f t="shared" si="2"/>
        <v>101.50230769230771</v>
      </c>
      <c r="H20" s="10">
        <f t="shared" si="0"/>
        <v>143.14089212878591</v>
      </c>
      <c r="I20" s="11">
        <f t="shared" si="1"/>
        <v>190.65597457014883</v>
      </c>
    </row>
    <row r="21" spans="1:9" ht="15.75" thickBot="1" x14ac:dyDescent="0.3">
      <c r="A21" s="187"/>
      <c r="B21" s="39" t="s">
        <v>20</v>
      </c>
      <c r="C21" s="40">
        <f>C20/C7/12*1000</f>
        <v>4810.258548790659</v>
      </c>
      <c r="D21" s="40">
        <f t="shared" ref="D21:F21" si="4">D20/D7/12*1000</f>
        <v>9200.0000000000018</v>
      </c>
      <c r="E21" s="40">
        <f t="shared" si="4"/>
        <v>12974.051896207584</v>
      </c>
      <c r="F21" s="40">
        <f t="shared" si="4"/>
        <v>13075.009908838685</v>
      </c>
      <c r="G21" s="23">
        <f t="shared" si="2"/>
        <v>100.77815329735664</v>
      </c>
      <c r="H21" s="24">
        <f t="shared" si="0"/>
        <v>142.11967292215959</v>
      </c>
      <c r="I21" s="41">
        <f t="shared" si="1"/>
        <v>271.8151171338983</v>
      </c>
    </row>
    <row r="22" spans="1:9" ht="26.25" x14ac:dyDescent="0.25">
      <c r="A22" s="185">
        <v>5</v>
      </c>
      <c r="B22" s="42" t="s">
        <v>21</v>
      </c>
      <c r="C22" s="6">
        <v>72</v>
      </c>
      <c r="D22" s="103">
        <v>5</v>
      </c>
      <c r="E22" s="103">
        <v>5</v>
      </c>
      <c r="F22" s="103">
        <v>5</v>
      </c>
      <c r="G22" s="9">
        <f t="shared" si="2"/>
        <v>100</v>
      </c>
      <c r="H22" s="10">
        <f t="shared" si="0"/>
        <v>100</v>
      </c>
      <c r="I22" s="43">
        <f t="shared" si="1"/>
        <v>6.9444444444444446</v>
      </c>
    </row>
    <row r="23" spans="1:9" ht="27" thickBot="1" x14ac:dyDescent="0.3">
      <c r="A23" s="187"/>
      <c r="B23" s="44" t="s">
        <v>22</v>
      </c>
      <c r="C23" s="37">
        <f>C22/C7*100</f>
        <v>6.0050041701417847</v>
      </c>
      <c r="D23" s="37">
        <f>D22/D7*100</f>
        <v>0.5988023952095809</v>
      </c>
      <c r="E23" s="37">
        <f>E22/E7*100</f>
        <v>0.5988023952095809</v>
      </c>
      <c r="F23" s="45">
        <f>F22/F7*100</f>
        <v>0.59453032104637338</v>
      </c>
      <c r="G23" s="23">
        <f t="shared" si="2"/>
        <v>99.286563614744352</v>
      </c>
      <c r="H23" s="24">
        <f t="shared" si="0"/>
        <v>99.286563614744352</v>
      </c>
      <c r="I23" s="41">
        <f t="shared" si="1"/>
        <v>9.9005813185361351</v>
      </c>
    </row>
    <row r="24" spans="1:9" ht="26.25" x14ac:dyDescent="0.25">
      <c r="A24" s="200">
        <v>6</v>
      </c>
      <c r="B24" s="101" t="s">
        <v>23</v>
      </c>
      <c r="C24" s="38"/>
      <c r="D24" s="7"/>
      <c r="E24" s="7"/>
      <c r="F24" s="38"/>
      <c r="G24" s="9"/>
      <c r="H24" s="10"/>
      <c r="I24" s="43"/>
    </row>
    <row r="25" spans="1:9" x14ac:dyDescent="0.25">
      <c r="A25" s="201"/>
      <c r="B25" s="48" t="s">
        <v>24</v>
      </c>
      <c r="C25" s="13"/>
      <c r="D25" s="154">
        <v>40</v>
      </c>
      <c r="E25" s="154">
        <v>40</v>
      </c>
      <c r="F25" s="154">
        <v>40</v>
      </c>
      <c r="G25" s="15">
        <f t="shared" si="2"/>
        <v>100</v>
      </c>
      <c r="H25" s="16">
        <f t="shared" si="0"/>
        <v>100</v>
      </c>
      <c r="I25" s="50" t="e">
        <f t="shared" si="1"/>
        <v>#DIV/0!</v>
      </c>
    </row>
    <row r="26" spans="1:9" x14ac:dyDescent="0.25">
      <c r="A26" s="201"/>
      <c r="B26" s="12" t="s">
        <v>25</v>
      </c>
      <c r="C26" s="13"/>
      <c r="D26" s="14"/>
      <c r="E26" s="13"/>
      <c r="F26" s="49"/>
      <c r="G26" s="15" t="e">
        <f t="shared" si="2"/>
        <v>#DIV/0!</v>
      </c>
      <c r="H26" s="16" t="e">
        <f t="shared" si="0"/>
        <v>#DIV/0!</v>
      </c>
      <c r="I26" s="50" t="e">
        <f t="shared" si="1"/>
        <v>#DIV/0!</v>
      </c>
    </row>
    <row r="27" spans="1:9" x14ac:dyDescent="0.25">
      <c r="A27" s="201"/>
      <c r="B27" s="12" t="s">
        <v>26</v>
      </c>
      <c r="C27" s="13"/>
      <c r="D27" s="14"/>
      <c r="E27" s="13"/>
      <c r="F27" s="13"/>
      <c r="G27" s="15" t="e">
        <f>F27/E27*100</f>
        <v>#DIV/0!</v>
      </c>
      <c r="H27" s="16" t="e">
        <f>F27/D27*100</f>
        <v>#DIV/0!</v>
      </c>
      <c r="I27" s="50" t="e">
        <f>F27/C27*100</f>
        <v>#DIV/0!</v>
      </c>
    </row>
    <row r="28" spans="1:9" x14ac:dyDescent="0.25">
      <c r="A28" s="201"/>
      <c r="B28" s="12" t="s">
        <v>27</v>
      </c>
      <c r="C28" s="13"/>
      <c r="D28" s="14"/>
      <c r="E28" s="13"/>
      <c r="F28" s="13"/>
      <c r="G28" s="15" t="e">
        <f t="shared" si="2"/>
        <v>#DIV/0!</v>
      </c>
      <c r="H28" s="16" t="e">
        <f t="shared" si="0"/>
        <v>#DIV/0!</v>
      </c>
      <c r="I28" s="50" t="e">
        <f t="shared" si="1"/>
        <v>#DIV/0!</v>
      </c>
    </row>
    <row r="29" spans="1:9" x14ac:dyDescent="0.25">
      <c r="A29" s="201"/>
      <c r="B29" s="12" t="s">
        <v>28</v>
      </c>
      <c r="C29" s="13"/>
      <c r="D29" s="14"/>
      <c r="E29" s="13"/>
      <c r="F29" s="49"/>
      <c r="G29" s="15" t="e">
        <f t="shared" si="2"/>
        <v>#DIV/0!</v>
      </c>
      <c r="H29" s="16" t="e">
        <f t="shared" si="0"/>
        <v>#DIV/0!</v>
      </c>
      <c r="I29" s="50" t="e">
        <f t="shared" si="1"/>
        <v>#DIV/0!</v>
      </c>
    </row>
    <row r="30" spans="1:9" x14ac:dyDescent="0.25">
      <c r="A30" s="201"/>
      <c r="B30" s="12" t="s">
        <v>29</v>
      </c>
      <c r="C30" s="13"/>
      <c r="D30" s="72">
        <v>10</v>
      </c>
      <c r="E30" s="72">
        <v>10</v>
      </c>
      <c r="F30" s="72">
        <v>10</v>
      </c>
      <c r="G30" s="15">
        <f t="shared" si="2"/>
        <v>100</v>
      </c>
      <c r="H30" s="16">
        <f t="shared" si="0"/>
        <v>100</v>
      </c>
      <c r="I30" s="50" t="e">
        <f t="shared" si="1"/>
        <v>#DIV/0!</v>
      </c>
    </row>
    <row r="31" spans="1:9" x14ac:dyDescent="0.25">
      <c r="A31" s="201"/>
      <c r="B31" s="52" t="s">
        <v>30</v>
      </c>
      <c r="C31" s="13"/>
      <c r="D31" s="14"/>
      <c r="E31" s="13"/>
      <c r="F31" s="13"/>
      <c r="G31" s="15" t="e">
        <f t="shared" si="2"/>
        <v>#DIV/0!</v>
      </c>
      <c r="H31" s="16" t="e">
        <f t="shared" si="0"/>
        <v>#DIV/0!</v>
      </c>
      <c r="I31" s="50" t="e">
        <f t="shared" si="1"/>
        <v>#DIV/0!</v>
      </c>
    </row>
    <row r="32" spans="1:9" x14ac:dyDescent="0.25">
      <c r="A32" s="201"/>
      <c r="B32" s="12" t="s">
        <v>31</v>
      </c>
      <c r="C32" s="13"/>
      <c r="D32" s="14"/>
      <c r="E32" s="13"/>
      <c r="F32" s="13"/>
      <c r="G32" s="15" t="e">
        <f>F32/E32*100</f>
        <v>#DIV/0!</v>
      </c>
      <c r="H32" s="16" t="e">
        <f>F32/D32*100</f>
        <v>#DIV/0!</v>
      </c>
      <c r="I32" s="50" t="e">
        <f>F32/C32*100</f>
        <v>#DIV/0!</v>
      </c>
    </row>
    <row r="33" spans="1:9" x14ac:dyDescent="0.25">
      <c r="A33" s="201"/>
      <c r="B33" s="12" t="s">
        <v>32</v>
      </c>
      <c r="C33" s="13"/>
      <c r="D33" s="14"/>
      <c r="E33" s="13"/>
      <c r="F33" s="13"/>
      <c r="G33" s="15" t="e">
        <f t="shared" si="2"/>
        <v>#DIV/0!</v>
      </c>
      <c r="H33" s="16" t="e">
        <f t="shared" si="0"/>
        <v>#DIV/0!</v>
      </c>
      <c r="I33" s="50" t="e">
        <f t="shared" si="1"/>
        <v>#DIV/0!</v>
      </c>
    </row>
    <row r="34" spans="1:9" x14ac:dyDescent="0.25">
      <c r="A34" s="201"/>
      <c r="B34" s="12" t="s">
        <v>33</v>
      </c>
      <c r="C34" s="13"/>
      <c r="D34" s="14"/>
      <c r="E34" s="13"/>
      <c r="F34" s="51"/>
      <c r="G34" s="15" t="e">
        <f t="shared" si="2"/>
        <v>#DIV/0!</v>
      </c>
      <c r="H34" s="16" t="e">
        <f t="shared" si="0"/>
        <v>#DIV/0!</v>
      </c>
      <c r="I34" s="50" t="e">
        <f t="shared" si="1"/>
        <v>#DIV/0!</v>
      </c>
    </row>
    <row r="35" spans="1:9" x14ac:dyDescent="0.25">
      <c r="A35" s="201"/>
      <c r="B35" s="53" t="s">
        <v>34</v>
      </c>
      <c r="C35" s="54">
        <f>SUM(C36:C47)</f>
        <v>0</v>
      </c>
      <c r="D35" s="54">
        <f>SUM(D36:D47)</f>
        <v>42000</v>
      </c>
      <c r="E35" s="54">
        <f>SUM(E36:E47)</f>
        <v>42000</v>
      </c>
      <c r="F35" s="54">
        <f>SUM(F36:F47)</f>
        <v>42000</v>
      </c>
      <c r="G35" s="15">
        <f t="shared" si="2"/>
        <v>100</v>
      </c>
      <c r="H35" s="16">
        <f t="shared" si="0"/>
        <v>100</v>
      </c>
      <c r="I35" s="50" t="e">
        <f t="shared" si="1"/>
        <v>#DIV/0!</v>
      </c>
    </row>
    <row r="36" spans="1:9" x14ac:dyDescent="0.25">
      <c r="A36" s="201"/>
      <c r="B36" s="12" t="s">
        <v>35</v>
      </c>
      <c r="C36" s="13"/>
      <c r="D36" s="84">
        <v>2000</v>
      </c>
      <c r="E36" s="84">
        <v>2000</v>
      </c>
      <c r="F36" s="84">
        <v>2000</v>
      </c>
      <c r="G36" s="15">
        <f t="shared" si="2"/>
        <v>100</v>
      </c>
      <c r="H36" s="16">
        <f t="shared" si="0"/>
        <v>100</v>
      </c>
      <c r="I36" s="50" t="e">
        <f t="shared" si="1"/>
        <v>#DIV/0!</v>
      </c>
    </row>
    <row r="37" spans="1:9" x14ac:dyDescent="0.25">
      <c r="A37" s="201"/>
      <c r="B37" s="12" t="s">
        <v>36</v>
      </c>
      <c r="C37" s="13"/>
      <c r="D37" s="13"/>
      <c r="E37" s="13"/>
      <c r="F37" s="49"/>
      <c r="G37" s="15" t="e">
        <f t="shared" si="2"/>
        <v>#DIV/0!</v>
      </c>
      <c r="H37" s="16" t="e">
        <f t="shared" si="0"/>
        <v>#DIV/0!</v>
      </c>
      <c r="I37" s="50" t="e">
        <f t="shared" si="1"/>
        <v>#DIV/0!</v>
      </c>
    </row>
    <row r="38" spans="1:9" x14ac:dyDescent="0.25">
      <c r="A38" s="201"/>
      <c r="B38" s="12" t="s">
        <v>37</v>
      </c>
      <c r="C38" s="13"/>
      <c r="D38" s="13"/>
      <c r="E38" s="13"/>
      <c r="F38" s="13"/>
      <c r="G38" s="15" t="e">
        <f t="shared" si="2"/>
        <v>#DIV/0!</v>
      </c>
      <c r="H38" s="16" t="e">
        <f t="shared" si="0"/>
        <v>#DIV/0!</v>
      </c>
      <c r="I38" s="50" t="e">
        <f t="shared" si="1"/>
        <v>#DIV/0!</v>
      </c>
    </row>
    <row r="39" spans="1:9" x14ac:dyDescent="0.25">
      <c r="A39" s="201"/>
      <c r="B39" s="12" t="s">
        <v>38</v>
      </c>
      <c r="C39" s="13"/>
      <c r="D39" s="13"/>
      <c r="E39" s="13"/>
      <c r="F39" s="13"/>
      <c r="G39" s="15" t="e">
        <f t="shared" si="2"/>
        <v>#DIV/0!</v>
      </c>
      <c r="H39" s="16" t="e">
        <f t="shared" si="0"/>
        <v>#DIV/0!</v>
      </c>
      <c r="I39" s="50" t="e">
        <f t="shared" si="1"/>
        <v>#DIV/0!</v>
      </c>
    </row>
    <row r="40" spans="1:9" x14ac:dyDescent="0.25">
      <c r="A40" s="201"/>
      <c r="B40" s="12" t="s">
        <v>39</v>
      </c>
      <c r="C40" s="13"/>
      <c r="D40" s="13"/>
      <c r="E40" s="13"/>
      <c r="F40" s="49"/>
      <c r="G40" s="15" t="e">
        <f t="shared" si="2"/>
        <v>#DIV/0!</v>
      </c>
      <c r="H40" s="16" t="e">
        <f t="shared" si="0"/>
        <v>#DIV/0!</v>
      </c>
      <c r="I40" s="50" t="e">
        <f t="shared" si="1"/>
        <v>#DIV/0!</v>
      </c>
    </row>
    <row r="41" spans="1:9" x14ac:dyDescent="0.25">
      <c r="A41" s="201"/>
      <c r="B41" s="12" t="s">
        <v>38</v>
      </c>
      <c r="C41" s="13"/>
      <c r="D41" s="13"/>
      <c r="E41" s="13"/>
      <c r="F41" s="13"/>
      <c r="G41" s="15"/>
      <c r="H41" s="16"/>
      <c r="I41" s="50"/>
    </row>
    <row r="42" spans="1:9" x14ac:dyDescent="0.25">
      <c r="A42" s="201"/>
      <c r="B42" s="12" t="s">
        <v>40</v>
      </c>
      <c r="C42" s="13"/>
      <c r="D42" s="84">
        <v>40000</v>
      </c>
      <c r="E42" s="84">
        <v>40000</v>
      </c>
      <c r="F42" s="84">
        <v>40000</v>
      </c>
      <c r="G42" s="15">
        <f t="shared" si="2"/>
        <v>100</v>
      </c>
      <c r="H42" s="16">
        <f t="shared" si="0"/>
        <v>100</v>
      </c>
      <c r="I42" s="50" t="e">
        <f t="shared" si="1"/>
        <v>#DIV/0!</v>
      </c>
    </row>
    <row r="43" spans="1:9" x14ac:dyDescent="0.25">
      <c r="A43" s="201"/>
      <c r="B43" s="12" t="s">
        <v>41</v>
      </c>
      <c r="C43" s="13"/>
      <c r="D43" s="13"/>
      <c r="E43" s="13"/>
      <c r="F43" s="49"/>
      <c r="G43" s="15" t="e">
        <f>F43/E43*100</f>
        <v>#DIV/0!</v>
      </c>
      <c r="H43" s="16" t="e">
        <f>F43/D43*100</f>
        <v>#DIV/0!</v>
      </c>
      <c r="I43" s="50" t="e">
        <f>F43/C43*100</f>
        <v>#DIV/0!</v>
      </c>
    </row>
    <row r="44" spans="1:9" x14ac:dyDescent="0.25">
      <c r="A44" s="201"/>
      <c r="B44" s="12" t="s">
        <v>42</v>
      </c>
      <c r="C44" s="13"/>
      <c r="D44" s="13"/>
      <c r="E44" s="13"/>
      <c r="F44" s="13"/>
      <c r="G44" s="15" t="e">
        <f>F44/E44*100</f>
        <v>#DIV/0!</v>
      </c>
      <c r="H44" s="16" t="e">
        <f>F44/D44*100</f>
        <v>#DIV/0!</v>
      </c>
      <c r="I44" s="50" t="e">
        <f>F44/C44*100</f>
        <v>#DIV/0!</v>
      </c>
    </row>
    <row r="45" spans="1:9" x14ac:dyDescent="0.25">
      <c r="A45" s="201"/>
      <c r="B45" s="12" t="s">
        <v>43</v>
      </c>
      <c r="C45" s="13"/>
      <c r="D45" s="13"/>
      <c r="E45" s="13"/>
      <c r="F45" s="49"/>
      <c r="G45" s="15" t="e">
        <f>F45/E45*100</f>
        <v>#DIV/0!</v>
      </c>
      <c r="H45" s="16" t="e">
        <f>F45/D45*100</f>
        <v>#DIV/0!</v>
      </c>
      <c r="I45" s="50" t="e">
        <f>F45/C45*100</f>
        <v>#DIV/0!</v>
      </c>
    </row>
    <row r="46" spans="1:9" x14ac:dyDescent="0.25">
      <c r="A46" s="201"/>
      <c r="B46" s="12" t="s">
        <v>44</v>
      </c>
      <c r="C46" s="13"/>
      <c r="D46" s="13"/>
      <c r="E46" s="13"/>
      <c r="F46" s="13"/>
      <c r="G46" s="15" t="e">
        <f t="shared" si="2"/>
        <v>#DIV/0!</v>
      </c>
      <c r="H46" s="16" t="e">
        <f t="shared" si="0"/>
        <v>#DIV/0!</v>
      </c>
      <c r="I46" s="50" t="e">
        <f t="shared" si="1"/>
        <v>#DIV/0!</v>
      </c>
    </row>
    <row r="47" spans="1:9" x14ac:dyDescent="0.25">
      <c r="A47" s="201"/>
      <c r="B47" s="12" t="s">
        <v>45</v>
      </c>
      <c r="C47" s="13"/>
      <c r="D47" s="13"/>
      <c r="E47" s="13"/>
      <c r="F47" s="49"/>
      <c r="G47" s="15" t="e">
        <f t="shared" si="2"/>
        <v>#DIV/0!</v>
      </c>
      <c r="H47" s="16" t="e">
        <f t="shared" si="0"/>
        <v>#DIV/0!</v>
      </c>
      <c r="I47" s="50" t="e">
        <f t="shared" si="1"/>
        <v>#DIV/0!</v>
      </c>
    </row>
    <row r="48" spans="1:9" ht="26.25" x14ac:dyDescent="0.25">
      <c r="A48" s="201"/>
      <c r="B48" s="29" t="s">
        <v>46</v>
      </c>
      <c r="C48" s="54">
        <f>SUM(C49:C51)</f>
        <v>14183.939999999999</v>
      </c>
      <c r="D48" s="54">
        <f>SUM(D49:D51)</f>
        <v>64805.95</v>
      </c>
      <c r="E48" s="54">
        <f>SUM(E49:E51)</f>
        <v>64805.95</v>
      </c>
      <c r="F48" s="54">
        <f>SUM(F49:F51)</f>
        <v>44208.19</v>
      </c>
      <c r="G48" s="15">
        <f t="shared" si="2"/>
        <v>68.216251748489157</v>
      </c>
      <c r="H48" s="16">
        <f t="shared" si="0"/>
        <v>68.216251748489157</v>
      </c>
      <c r="I48" s="50">
        <f t="shared" si="1"/>
        <v>311.67778487500658</v>
      </c>
    </row>
    <row r="49" spans="1:9" x14ac:dyDescent="0.25">
      <c r="A49" s="201"/>
      <c r="B49" s="12" t="s">
        <v>122</v>
      </c>
      <c r="C49" s="13">
        <v>1583.62</v>
      </c>
      <c r="D49" s="13">
        <v>18319.66</v>
      </c>
      <c r="E49" s="13">
        <v>18319.66</v>
      </c>
      <c r="F49" s="119">
        <v>16580</v>
      </c>
      <c r="G49" s="15">
        <f t="shared" si="2"/>
        <v>90.503863062960775</v>
      </c>
      <c r="H49" s="16">
        <f t="shared" si="0"/>
        <v>90.503863062960775</v>
      </c>
      <c r="I49" s="50">
        <f t="shared" si="1"/>
        <v>1046.9683383640015</v>
      </c>
    </row>
    <row r="50" spans="1:9" x14ac:dyDescent="0.25">
      <c r="A50" s="201"/>
      <c r="B50" s="12" t="s">
        <v>47</v>
      </c>
      <c r="C50" s="13">
        <v>1045.92</v>
      </c>
      <c r="D50" s="13">
        <v>7081.51</v>
      </c>
      <c r="E50" s="13">
        <v>7081.51</v>
      </c>
      <c r="F50" s="169">
        <v>6470</v>
      </c>
      <c r="G50" s="15">
        <f t="shared" si="2"/>
        <v>91.364694817913133</v>
      </c>
      <c r="H50" s="16">
        <f t="shared" si="0"/>
        <v>91.364694817913133</v>
      </c>
      <c r="I50" s="50">
        <f t="shared" si="1"/>
        <v>618.59415634082916</v>
      </c>
    </row>
    <row r="51" spans="1:9" x14ac:dyDescent="0.25">
      <c r="A51" s="201"/>
      <c r="B51" s="12" t="s">
        <v>48</v>
      </c>
      <c r="C51" s="13">
        <v>11554.4</v>
      </c>
      <c r="D51" s="13">
        <v>39404.78</v>
      </c>
      <c r="E51" s="13">
        <v>39404.78</v>
      </c>
      <c r="F51" s="169">
        <v>21158.19</v>
      </c>
      <c r="G51" s="15">
        <f t="shared" si="2"/>
        <v>53.694475644832941</v>
      </c>
      <c r="H51" s="16">
        <f t="shared" si="0"/>
        <v>53.694475644832941</v>
      </c>
      <c r="I51" s="50">
        <f t="shared" si="1"/>
        <v>183.11803295714185</v>
      </c>
    </row>
    <row r="52" spans="1:9" x14ac:dyDescent="0.25">
      <c r="A52" s="201"/>
      <c r="B52" s="57" t="s">
        <v>49</v>
      </c>
      <c r="C52" s="54">
        <f>C48+C35</f>
        <v>14183.939999999999</v>
      </c>
      <c r="D52" s="54">
        <f>D48+D35</f>
        <v>106805.95</v>
      </c>
      <c r="E52" s="54">
        <f>E48+E35</f>
        <v>106805.95</v>
      </c>
      <c r="F52" s="58">
        <f>F48+F35</f>
        <v>86208.19</v>
      </c>
      <c r="G52" s="15">
        <f t="shared" si="2"/>
        <v>80.714782275706554</v>
      </c>
      <c r="H52" s="16">
        <f t="shared" si="0"/>
        <v>80.714782275706554</v>
      </c>
      <c r="I52" s="50">
        <f t="shared" si="1"/>
        <v>607.78732848559719</v>
      </c>
    </row>
    <row r="53" spans="1:9" x14ac:dyDescent="0.25">
      <c r="A53" s="201"/>
      <c r="B53" s="53" t="s">
        <v>20</v>
      </c>
      <c r="C53" s="59">
        <f>C52/C7/12*1000</f>
        <v>985.81734778982479</v>
      </c>
      <c r="D53" s="59">
        <f t="shared" ref="D53:F53" si="5">D52/D7/12*1000</f>
        <v>10659.276447105787</v>
      </c>
      <c r="E53" s="59">
        <f t="shared" si="5"/>
        <v>10659.276447105787</v>
      </c>
      <c r="F53" s="59">
        <f t="shared" si="5"/>
        <v>8542.2304795877917</v>
      </c>
      <c r="G53" s="15">
        <f t="shared" si="2"/>
        <v>80.138933650671788</v>
      </c>
      <c r="H53" s="16">
        <f t="shared" si="0"/>
        <v>80.138933650671788</v>
      </c>
      <c r="I53" s="50">
        <f t="shared" si="1"/>
        <v>866.51249328683821</v>
      </c>
    </row>
    <row r="54" spans="1:9" x14ac:dyDescent="0.25">
      <c r="A54" s="201"/>
      <c r="B54" s="18" t="s">
        <v>50</v>
      </c>
      <c r="C54" s="60"/>
      <c r="D54" s="60">
        <v>11053.5</v>
      </c>
      <c r="E54" s="60">
        <v>11053.5</v>
      </c>
      <c r="F54" s="170">
        <v>11055</v>
      </c>
      <c r="G54" s="15">
        <f>F54/E54*100</f>
        <v>100.01357036232868</v>
      </c>
      <c r="H54" s="16">
        <f>F54/D54*100</f>
        <v>100.01357036232868</v>
      </c>
      <c r="I54" s="50" t="e">
        <f>F54/C54*100</f>
        <v>#DIV/0!</v>
      </c>
    </row>
    <row r="55" spans="1:9" ht="15.75" thickBot="1" x14ac:dyDescent="0.3">
      <c r="A55" s="202"/>
      <c r="B55" s="62" t="s">
        <v>51</v>
      </c>
      <c r="C55" s="63"/>
      <c r="D55" s="63">
        <v>35107.224999999999</v>
      </c>
      <c r="E55" s="63">
        <v>35107.224999999999</v>
      </c>
      <c r="F55" s="171">
        <v>35100</v>
      </c>
      <c r="G55" s="23">
        <f>F55/E55*100</f>
        <v>99.979420190573308</v>
      </c>
      <c r="H55" s="24">
        <f>F55/D55*100</f>
        <v>99.979420190573308</v>
      </c>
      <c r="I55" s="41" t="e">
        <f>F55/C55*100</f>
        <v>#DIV/0!</v>
      </c>
    </row>
    <row r="56" spans="1:9" ht="26.25" x14ac:dyDescent="0.25">
      <c r="A56" s="185">
        <v>7</v>
      </c>
      <c r="B56" s="65" t="s">
        <v>52</v>
      </c>
      <c r="C56" s="66">
        <f>C52/C57</f>
        <v>28.031501976284581</v>
      </c>
      <c r="D56" s="66">
        <f>D52/D57</f>
        <v>292.6190410958904</v>
      </c>
      <c r="E56" s="66">
        <f>E52/E57</f>
        <v>292.6190410958904</v>
      </c>
      <c r="F56" s="67">
        <f>F52/F57</f>
        <v>236.18682191780823</v>
      </c>
      <c r="G56" s="9">
        <f t="shared" si="2"/>
        <v>80.714782275706554</v>
      </c>
      <c r="H56" s="10">
        <f t="shared" si="0"/>
        <v>80.714782275706554</v>
      </c>
      <c r="I56" s="43">
        <f t="shared" si="1"/>
        <v>842.576406064965</v>
      </c>
    </row>
    <row r="57" spans="1:9" ht="27" thickBot="1" x14ac:dyDescent="0.3">
      <c r="A57" s="187"/>
      <c r="B57" s="68" t="s">
        <v>53</v>
      </c>
      <c r="C57" s="21">
        <v>506</v>
      </c>
      <c r="D57" s="161">
        <v>365</v>
      </c>
      <c r="E57" s="161">
        <v>365</v>
      </c>
      <c r="F57" s="161">
        <v>365</v>
      </c>
      <c r="G57" s="23">
        <f t="shared" si="2"/>
        <v>100</v>
      </c>
      <c r="H57" s="24">
        <f t="shared" si="0"/>
        <v>100</v>
      </c>
      <c r="I57" s="41">
        <f t="shared" si="1"/>
        <v>72.134387351778656</v>
      </c>
    </row>
    <row r="58" spans="1:9" x14ac:dyDescent="0.25">
      <c r="A58" s="185">
        <v>8</v>
      </c>
      <c r="B58" s="69" t="s">
        <v>54</v>
      </c>
      <c r="C58" s="6">
        <v>10160</v>
      </c>
      <c r="D58" s="152">
        <v>10200</v>
      </c>
      <c r="E58" s="152">
        <v>10300</v>
      </c>
      <c r="F58" s="152">
        <v>10300</v>
      </c>
      <c r="G58" s="9">
        <f t="shared" si="2"/>
        <v>100</v>
      </c>
      <c r="H58" s="10">
        <f t="shared" si="0"/>
        <v>100.98039215686273</v>
      </c>
      <c r="I58" s="43">
        <f t="shared" si="1"/>
        <v>101.37795275590551</v>
      </c>
    </row>
    <row r="59" spans="1:9" ht="15.75" thickBot="1" x14ac:dyDescent="0.3">
      <c r="A59" s="187"/>
      <c r="B59" s="39" t="s">
        <v>20</v>
      </c>
      <c r="C59" s="37">
        <f>C58/C7/12*1000</f>
        <v>706.14400889630247</v>
      </c>
      <c r="D59" s="37">
        <f t="shared" ref="D59:F59" si="6">D58/D7/12*1000</f>
        <v>1017.9640718562874</v>
      </c>
      <c r="E59" s="37">
        <f t="shared" si="6"/>
        <v>1027.9441117764472</v>
      </c>
      <c r="F59" s="37">
        <f t="shared" si="6"/>
        <v>1020.6103844629408</v>
      </c>
      <c r="G59" s="23">
        <f t="shared" si="2"/>
        <v>99.286563614744324</v>
      </c>
      <c r="H59" s="24">
        <f t="shared" si="0"/>
        <v>100.25996129724184</v>
      </c>
      <c r="I59" s="41">
        <f t="shared" si="1"/>
        <v>144.53289578398417</v>
      </c>
    </row>
    <row r="60" spans="1:9" x14ac:dyDescent="0.25">
      <c r="A60" s="185">
        <v>9</v>
      </c>
      <c r="B60" s="70" t="s">
        <v>55</v>
      </c>
      <c r="C60" s="47">
        <f>C62+C70+C71+C72+C73+C76+C77+C78+C79+C80+C81+C82</f>
        <v>1140</v>
      </c>
      <c r="D60" s="47">
        <f>D62+D70+D71+D72+D73+D76+D77+D78+D79+D80+D81+D82</f>
        <v>8467.7999999999993</v>
      </c>
      <c r="E60" s="47">
        <f>E62+E70+E71+E72+E73+E76+E77+E78+E79+E80+E81+E82</f>
        <v>8450.7000000000007</v>
      </c>
      <c r="F60" s="71">
        <f>F62+F70+F71+F72+F73+F76+F77+F78+F79+F80+F81+F82</f>
        <v>8659</v>
      </c>
      <c r="G60" s="9">
        <f t="shared" si="2"/>
        <v>102.46488456577561</v>
      </c>
      <c r="H60" s="10">
        <f t="shared" si="0"/>
        <v>102.25796546918917</v>
      </c>
      <c r="I60" s="43">
        <f t="shared" si="1"/>
        <v>759.56140350877195</v>
      </c>
    </row>
    <row r="61" spans="1:9" x14ac:dyDescent="0.25">
      <c r="A61" s="186"/>
      <c r="B61" s="53" t="s">
        <v>20</v>
      </c>
      <c r="C61" s="59">
        <f>C60/C7*1000/12</f>
        <v>79.232693911592989</v>
      </c>
      <c r="D61" s="59">
        <f t="shared" ref="D61:F61" si="7">D60/D7*1000/12</f>
        <v>845.08982035928136</v>
      </c>
      <c r="E61" s="59">
        <f t="shared" si="7"/>
        <v>843.38323353293424</v>
      </c>
      <c r="F61" s="59">
        <f t="shared" si="7"/>
        <v>858.00634165675785</v>
      </c>
      <c r="G61" s="15">
        <f t="shared" si="2"/>
        <v>101.73386279717316</v>
      </c>
      <c r="H61" s="16">
        <f t="shared" si="0"/>
        <v>101.52841993670982</v>
      </c>
      <c r="I61" s="50">
        <f t="shared" si="1"/>
        <v>1082.8943196278451</v>
      </c>
    </row>
    <row r="62" spans="1:9" x14ac:dyDescent="0.25">
      <c r="A62" s="186"/>
      <c r="B62" s="53" t="s">
        <v>56</v>
      </c>
      <c r="C62" s="54">
        <f>SUM(C63:C69)</f>
        <v>0</v>
      </c>
      <c r="D62" s="54">
        <f>SUM(D63:D69)</f>
        <v>0</v>
      </c>
      <c r="E62" s="54">
        <f>SUM(E63:E69)</f>
        <v>0</v>
      </c>
      <c r="F62" s="54">
        <f>SUM(F63:F69)</f>
        <v>0</v>
      </c>
      <c r="G62" s="15" t="e">
        <f t="shared" si="2"/>
        <v>#DIV/0!</v>
      </c>
      <c r="H62" s="16" t="e">
        <f t="shared" si="0"/>
        <v>#DIV/0!</v>
      </c>
      <c r="I62" s="50" t="e">
        <f t="shared" si="1"/>
        <v>#DIV/0!</v>
      </c>
    </row>
    <row r="63" spans="1:9" x14ac:dyDescent="0.25">
      <c r="A63" s="186"/>
      <c r="B63" s="12" t="s">
        <v>57</v>
      </c>
      <c r="C63" s="13"/>
      <c r="D63" s="13"/>
      <c r="E63" s="13"/>
      <c r="F63" s="13"/>
      <c r="G63" s="15" t="e">
        <f t="shared" si="2"/>
        <v>#DIV/0!</v>
      </c>
      <c r="H63" s="16" t="e">
        <f t="shared" si="0"/>
        <v>#DIV/0!</v>
      </c>
      <c r="I63" s="50" t="e">
        <f t="shared" si="1"/>
        <v>#DIV/0!</v>
      </c>
    </row>
    <row r="64" spans="1:9" x14ac:dyDescent="0.25">
      <c r="A64" s="186"/>
      <c r="B64" s="12" t="s">
        <v>58</v>
      </c>
      <c r="C64" s="13"/>
      <c r="D64" s="13"/>
      <c r="E64" s="13"/>
      <c r="F64" s="13"/>
      <c r="G64" s="15" t="e">
        <f t="shared" si="2"/>
        <v>#DIV/0!</v>
      </c>
      <c r="H64" s="16" t="e">
        <f t="shared" si="0"/>
        <v>#DIV/0!</v>
      </c>
      <c r="I64" s="50" t="e">
        <f t="shared" si="1"/>
        <v>#DIV/0!</v>
      </c>
    </row>
    <row r="65" spans="1:9" x14ac:dyDescent="0.25">
      <c r="A65" s="186"/>
      <c r="B65" s="12" t="s">
        <v>59</v>
      </c>
      <c r="C65" s="13"/>
      <c r="D65" s="13"/>
      <c r="E65" s="13"/>
      <c r="F65" s="13"/>
      <c r="G65" s="15" t="e">
        <f t="shared" si="2"/>
        <v>#DIV/0!</v>
      </c>
      <c r="H65" s="16" t="e">
        <f t="shared" si="0"/>
        <v>#DIV/0!</v>
      </c>
      <c r="I65" s="50" t="e">
        <f t="shared" si="1"/>
        <v>#DIV/0!</v>
      </c>
    </row>
    <row r="66" spans="1:9" x14ac:dyDescent="0.25">
      <c r="A66" s="186"/>
      <c r="B66" s="12" t="s">
        <v>60</v>
      </c>
      <c r="C66" s="13"/>
      <c r="D66" s="13"/>
      <c r="E66" s="13"/>
      <c r="F66" s="13"/>
      <c r="G66" s="15" t="e">
        <f t="shared" si="2"/>
        <v>#DIV/0!</v>
      </c>
      <c r="H66" s="16" t="e">
        <f t="shared" si="0"/>
        <v>#DIV/0!</v>
      </c>
      <c r="I66" s="50" t="e">
        <f t="shared" si="1"/>
        <v>#DIV/0!</v>
      </c>
    </row>
    <row r="67" spans="1:9" x14ac:dyDescent="0.25">
      <c r="A67" s="186"/>
      <c r="B67" s="12" t="s">
        <v>61</v>
      </c>
      <c r="C67" s="13"/>
      <c r="D67" s="13"/>
      <c r="E67" s="13"/>
      <c r="F67" s="13"/>
      <c r="G67" s="15" t="e">
        <f t="shared" si="2"/>
        <v>#DIV/0!</v>
      </c>
      <c r="H67" s="16" t="e">
        <f t="shared" si="0"/>
        <v>#DIV/0!</v>
      </c>
      <c r="I67" s="50" t="e">
        <f t="shared" si="1"/>
        <v>#DIV/0!</v>
      </c>
    </row>
    <row r="68" spans="1:9" x14ac:dyDescent="0.25">
      <c r="A68" s="186"/>
      <c r="B68" s="12" t="s">
        <v>62</v>
      </c>
      <c r="C68" s="13"/>
      <c r="D68" s="13"/>
      <c r="E68" s="13"/>
      <c r="F68" s="13"/>
      <c r="G68" s="15" t="e">
        <f t="shared" si="2"/>
        <v>#DIV/0!</v>
      </c>
      <c r="H68" s="16" t="e">
        <f t="shared" si="0"/>
        <v>#DIV/0!</v>
      </c>
      <c r="I68" s="50" t="e">
        <f t="shared" si="1"/>
        <v>#DIV/0!</v>
      </c>
    </row>
    <row r="69" spans="1:9" x14ac:dyDescent="0.25">
      <c r="A69" s="186"/>
      <c r="B69" s="12" t="s">
        <v>63</v>
      </c>
      <c r="C69" s="13"/>
      <c r="D69" s="13"/>
      <c r="E69" s="13"/>
      <c r="F69" s="13"/>
      <c r="G69" s="15" t="e">
        <f t="shared" si="2"/>
        <v>#DIV/0!</v>
      </c>
      <c r="H69" s="16" t="e">
        <f t="shared" si="0"/>
        <v>#DIV/0!</v>
      </c>
      <c r="I69" s="50" t="e">
        <f t="shared" si="1"/>
        <v>#DIV/0!</v>
      </c>
    </row>
    <row r="70" spans="1:9" x14ac:dyDescent="0.25">
      <c r="A70" s="186"/>
      <c r="B70" s="12" t="s">
        <v>64</v>
      </c>
      <c r="C70" s="13"/>
      <c r="D70" s="13"/>
      <c r="E70" s="13"/>
      <c r="F70" s="13"/>
      <c r="G70" s="15" t="e">
        <f t="shared" si="2"/>
        <v>#DIV/0!</v>
      </c>
      <c r="H70" s="16" t="e">
        <f t="shared" si="0"/>
        <v>#DIV/0!</v>
      </c>
      <c r="I70" s="50" t="e">
        <f t="shared" si="1"/>
        <v>#DIV/0!</v>
      </c>
    </row>
    <row r="71" spans="1:9" x14ac:dyDescent="0.25">
      <c r="A71" s="186"/>
      <c r="B71" s="12" t="s">
        <v>65</v>
      </c>
      <c r="C71" s="13">
        <v>589</v>
      </c>
      <c r="D71" s="72">
        <v>6000</v>
      </c>
      <c r="E71" s="72">
        <v>6000</v>
      </c>
      <c r="F71" s="72">
        <v>6200</v>
      </c>
      <c r="G71" s="15">
        <f t="shared" si="2"/>
        <v>103.33333333333334</v>
      </c>
      <c r="H71" s="16">
        <f t="shared" si="0"/>
        <v>103.33333333333334</v>
      </c>
      <c r="I71" s="50">
        <f t="shared" si="1"/>
        <v>1052.6315789473686</v>
      </c>
    </row>
    <row r="72" spans="1:9" x14ac:dyDescent="0.25">
      <c r="A72" s="186"/>
      <c r="B72" s="12" t="s">
        <v>66</v>
      </c>
      <c r="C72" s="13"/>
      <c r="D72" s="14"/>
      <c r="E72" s="13"/>
      <c r="F72" s="72"/>
      <c r="G72" s="15" t="e">
        <f t="shared" si="2"/>
        <v>#DIV/0!</v>
      </c>
      <c r="H72" s="16" t="e">
        <f t="shared" si="0"/>
        <v>#DIV/0!</v>
      </c>
      <c r="I72" s="50" t="e">
        <f t="shared" si="1"/>
        <v>#DIV/0!</v>
      </c>
    </row>
    <row r="73" spans="1:9" x14ac:dyDescent="0.25">
      <c r="A73" s="186"/>
      <c r="B73" s="53" t="s">
        <v>67</v>
      </c>
      <c r="C73" s="54">
        <f>C74+C75</f>
        <v>178</v>
      </c>
      <c r="D73" s="54">
        <f>D74+D75</f>
        <v>1650</v>
      </c>
      <c r="E73" s="54">
        <f>E74+E75</f>
        <v>1650</v>
      </c>
      <c r="F73" s="58">
        <f>F74+F75</f>
        <v>1650</v>
      </c>
      <c r="G73" s="15">
        <f t="shared" si="2"/>
        <v>100</v>
      </c>
      <c r="H73" s="16">
        <f t="shared" si="0"/>
        <v>100</v>
      </c>
      <c r="I73" s="50">
        <f t="shared" si="1"/>
        <v>926.96629213483152</v>
      </c>
    </row>
    <row r="74" spans="1:9" x14ac:dyDescent="0.25">
      <c r="A74" s="186"/>
      <c r="B74" s="12" t="s">
        <v>68</v>
      </c>
      <c r="C74" s="13">
        <v>58</v>
      </c>
      <c r="D74" s="72">
        <v>1300</v>
      </c>
      <c r="E74" s="72">
        <v>1300</v>
      </c>
      <c r="F74" s="72">
        <v>1300</v>
      </c>
      <c r="G74" s="15">
        <f t="shared" si="2"/>
        <v>100</v>
      </c>
      <c r="H74" s="16">
        <f t="shared" si="0"/>
        <v>100</v>
      </c>
      <c r="I74" s="50">
        <f t="shared" si="1"/>
        <v>2241.3793103448279</v>
      </c>
    </row>
    <row r="75" spans="1:9" x14ac:dyDescent="0.25">
      <c r="A75" s="186"/>
      <c r="B75" s="12" t="s">
        <v>69</v>
      </c>
      <c r="C75" s="13">
        <v>120</v>
      </c>
      <c r="D75" s="72">
        <v>350</v>
      </c>
      <c r="E75" s="72">
        <v>350</v>
      </c>
      <c r="F75" s="72">
        <v>350</v>
      </c>
      <c r="G75" s="15">
        <f t="shared" si="2"/>
        <v>100</v>
      </c>
      <c r="H75" s="16">
        <f t="shared" si="0"/>
        <v>100</v>
      </c>
      <c r="I75" s="50">
        <f t="shared" si="1"/>
        <v>291.66666666666663</v>
      </c>
    </row>
    <row r="76" spans="1:9" x14ac:dyDescent="0.25">
      <c r="A76" s="186"/>
      <c r="B76" s="12" t="s">
        <v>70</v>
      </c>
      <c r="C76" s="13">
        <v>5</v>
      </c>
      <c r="D76" s="154">
        <v>3.5</v>
      </c>
      <c r="E76" s="13">
        <v>19</v>
      </c>
      <c r="F76" s="13">
        <v>19.3</v>
      </c>
      <c r="G76" s="15">
        <f t="shared" si="2"/>
        <v>101.57894736842105</v>
      </c>
      <c r="H76" s="16">
        <f t="shared" si="0"/>
        <v>551.42857142857144</v>
      </c>
      <c r="I76" s="50">
        <f t="shared" si="1"/>
        <v>386.00000000000006</v>
      </c>
    </row>
    <row r="77" spans="1:9" x14ac:dyDescent="0.25">
      <c r="A77" s="186"/>
      <c r="B77" s="12" t="s">
        <v>71</v>
      </c>
      <c r="C77" s="13"/>
      <c r="D77" s="154"/>
      <c r="E77" s="13"/>
      <c r="F77" s="13"/>
      <c r="G77" s="15" t="e">
        <f t="shared" si="2"/>
        <v>#DIV/0!</v>
      </c>
      <c r="H77" s="16" t="e">
        <f t="shared" si="0"/>
        <v>#DIV/0!</v>
      </c>
      <c r="I77" s="50" t="e">
        <f t="shared" si="1"/>
        <v>#DIV/0!</v>
      </c>
    </row>
    <row r="78" spans="1:9" x14ac:dyDescent="0.25">
      <c r="A78" s="186"/>
      <c r="B78" s="12" t="s">
        <v>72</v>
      </c>
      <c r="C78" s="13">
        <v>18</v>
      </c>
      <c r="D78" s="84">
        <v>92</v>
      </c>
      <c r="E78" s="84">
        <v>92</v>
      </c>
      <c r="F78" s="84">
        <v>92</v>
      </c>
      <c r="G78" s="15">
        <f>F78/E78*100</f>
        <v>100</v>
      </c>
      <c r="H78" s="16">
        <f>F78/D78*100</f>
        <v>100</v>
      </c>
      <c r="I78" s="50">
        <f t="shared" si="1"/>
        <v>511.11111111111109</v>
      </c>
    </row>
    <row r="79" spans="1:9" x14ac:dyDescent="0.25">
      <c r="A79" s="186"/>
      <c r="B79" s="12" t="s">
        <v>73</v>
      </c>
      <c r="C79" s="13">
        <v>200</v>
      </c>
      <c r="D79" s="154">
        <v>360.3</v>
      </c>
      <c r="E79" s="154">
        <v>327.7</v>
      </c>
      <c r="F79" s="154">
        <v>327.7</v>
      </c>
      <c r="G79" s="15">
        <f t="shared" si="2"/>
        <v>100</v>
      </c>
      <c r="H79" s="16">
        <f t="shared" ref="H79:H123" si="8">F79/D79*100</f>
        <v>90.951984457396605</v>
      </c>
      <c r="I79" s="50">
        <f t="shared" ref="I79:I123" si="9">F79/C79*100</f>
        <v>163.85</v>
      </c>
    </row>
    <row r="80" spans="1:9" x14ac:dyDescent="0.25">
      <c r="A80" s="186"/>
      <c r="B80" s="12" t="s">
        <v>74</v>
      </c>
      <c r="C80" s="13">
        <v>100</v>
      </c>
      <c r="D80" s="154">
        <v>280</v>
      </c>
      <c r="E80" s="154">
        <v>280</v>
      </c>
      <c r="F80" s="154">
        <v>280</v>
      </c>
      <c r="G80" s="15">
        <f t="shared" ref="G80:G123" si="10">F80/E80*100</f>
        <v>100</v>
      </c>
      <c r="H80" s="16">
        <f t="shared" si="8"/>
        <v>100</v>
      </c>
      <c r="I80" s="50">
        <f t="shared" si="9"/>
        <v>280</v>
      </c>
    </row>
    <row r="81" spans="1:13" x14ac:dyDescent="0.25">
      <c r="A81" s="186"/>
      <c r="B81" s="12" t="s">
        <v>75</v>
      </c>
      <c r="C81" s="13"/>
      <c r="D81" s="13"/>
      <c r="E81" s="13"/>
      <c r="F81" s="13"/>
      <c r="G81" s="15" t="e">
        <f t="shared" si="10"/>
        <v>#DIV/0!</v>
      </c>
      <c r="H81" s="16" t="e">
        <f t="shared" si="8"/>
        <v>#DIV/0!</v>
      </c>
      <c r="I81" s="50" t="e">
        <f t="shared" si="9"/>
        <v>#DIV/0!</v>
      </c>
    </row>
    <row r="82" spans="1:13" ht="15.75" thickBot="1" x14ac:dyDescent="0.3">
      <c r="A82" s="187"/>
      <c r="B82" s="20" t="s">
        <v>76</v>
      </c>
      <c r="C82" s="21">
        <v>50</v>
      </c>
      <c r="D82" s="21">
        <v>82</v>
      </c>
      <c r="E82" s="21">
        <v>82</v>
      </c>
      <c r="F82" s="21">
        <v>90</v>
      </c>
      <c r="G82" s="23">
        <f t="shared" si="10"/>
        <v>109.75609756097562</v>
      </c>
      <c r="H82" s="24">
        <f t="shared" si="8"/>
        <v>109.75609756097562</v>
      </c>
      <c r="I82" s="41">
        <f t="shared" si="9"/>
        <v>180</v>
      </c>
    </row>
    <row r="83" spans="1:13" ht="26.25" x14ac:dyDescent="0.25">
      <c r="A83" s="197">
        <v>10</v>
      </c>
      <c r="B83" s="46" t="s">
        <v>77</v>
      </c>
      <c r="C83" s="47">
        <f>C84+C85</f>
        <v>1900</v>
      </c>
      <c r="D83" s="47">
        <f>D84+D85</f>
        <v>19984</v>
      </c>
      <c r="E83" s="121">
        <f>E84+E85</f>
        <v>4000</v>
      </c>
      <c r="F83" s="73">
        <f>F84+F85</f>
        <v>4580.46</v>
      </c>
      <c r="G83" s="9">
        <f t="shared" si="10"/>
        <v>114.51150000000001</v>
      </c>
      <c r="H83" s="10">
        <f t="shared" si="8"/>
        <v>22.920636509207366</v>
      </c>
      <c r="I83" s="43">
        <f t="shared" si="9"/>
        <v>241.07684210526315</v>
      </c>
      <c r="J83" s="74"/>
    </row>
    <row r="84" spans="1:13" x14ac:dyDescent="0.25">
      <c r="A84" s="198"/>
      <c r="B84" s="12" t="s">
        <v>78</v>
      </c>
      <c r="C84" s="13"/>
      <c r="D84" s="104">
        <v>220</v>
      </c>
      <c r="E84" s="104">
        <v>2000</v>
      </c>
      <c r="F84" s="122">
        <v>2060.46</v>
      </c>
      <c r="G84" s="15">
        <f t="shared" si="10"/>
        <v>103.023</v>
      </c>
      <c r="H84" s="16">
        <f t="shared" si="8"/>
        <v>936.57272727272732</v>
      </c>
      <c r="I84" s="50" t="e">
        <f t="shared" si="9"/>
        <v>#DIV/0!</v>
      </c>
      <c r="J84" s="74"/>
    </row>
    <row r="85" spans="1:13" x14ac:dyDescent="0.25">
      <c r="A85" s="198"/>
      <c r="B85" s="75" t="s">
        <v>79</v>
      </c>
      <c r="C85" s="13">
        <v>1900</v>
      </c>
      <c r="D85" s="104">
        <v>19764</v>
      </c>
      <c r="E85" s="104">
        <v>2000</v>
      </c>
      <c r="F85" s="124">
        <v>2520</v>
      </c>
      <c r="G85" s="15">
        <f t="shared" si="10"/>
        <v>126</v>
      </c>
      <c r="H85" s="16">
        <f t="shared" si="8"/>
        <v>12.750455373406194</v>
      </c>
      <c r="I85" s="50">
        <f t="shared" si="9"/>
        <v>132.63157894736841</v>
      </c>
      <c r="J85" s="74"/>
    </row>
    <row r="86" spans="1:13" ht="27" thickBot="1" x14ac:dyDescent="0.3">
      <c r="A86" s="199"/>
      <c r="B86" s="68" t="s">
        <v>80</v>
      </c>
      <c r="C86" s="21">
        <v>72</v>
      </c>
      <c r="D86" s="162">
        <v>0</v>
      </c>
      <c r="E86" s="105">
        <v>0</v>
      </c>
      <c r="F86" s="105">
        <v>0</v>
      </c>
      <c r="G86" s="23" t="e">
        <f t="shared" si="10"/>
        <v>#DIV/0!</v>
      </c>
      <c r="H86" s="24" t="e">
        <f t="shared" si="8"/>
        <v>#DIV/0!</v>
      </c>
      <c r="I86" s="41">
        <f t="shared" si="9"/>
        <v>0</v>
      </c>
      <c r="J86" s="74"/>
      <c r="M86" s="77"/>
    </row>
    <row r="87" spans="1:13" x14ac:dyDescent="0.25">
      <c r="A87" s="197">
        <v>11</v>
      </c>
      <c r="B87" s="26" t="s">
        <v>81</v>
      </c>
      <c r="C87" s="26">
        <v>15507</v>
      </c>
      <c r="D87" s="107">
        <v>21662.5</v>
      </c>
      <c r="E87" s="78">
        <f>D87</f>
        <v>21662.5</v>
      </c>
      <c r="F87" s="78">
        <f>D87</f>
        <v>21662.5</v>
      </c>
      <c r="G87" s="9">
        <f t="shared" si="10"/>
        <v>100</v>
      </c>
      <c r="H87" s="10">
        <f t="shared" si="8"/>
        <v>100</v>
      </c>
      <c r="I87" s="43">
        <f t="shared" si="9"/>
        <v>139.69497646224283</v>
      </c>
      <c r="J87" s="74"/>
    </row>
    <row r="88" spans="1:13" ht="26.25" x14ac:dyDescent="0.25">
      <c r="A88" s="198"/>
      <c r="B88" s="29" t="s">
        <v>82</v>
      </c>
      <c r="C88" s="79">
        <f>C87/C7</f>
        <v>12.933277731442869</v>
      </c>
      <c r="D88" s="79">
        <f>D87/D7</f>
        <v>25.943113772455089</v>
      </c>
      <c r="E88" s="79">
        <f>E87/E7</f>
        <v>25.943113772455089</v>
      </c>
      <c r="F88" s="80">
        <f>F87/F7</f>
        <v>25.758026159334126</v>
      </c>
      <c r="G88" s="15">
        <f t="shared" si="10"/>
        <v>99.286563614744352</v>
      </c>
      <c r="H88" s="16">
        <f t="shared" si="8"/>
        <v>99.286563614744352</v>
      </c>
      <c r="I88" s="50">
        <f t="shared" si="9"/>
        <v>199.16085229278141</v>
      </c>
      <c r="J88" s="74"/>
    </row>
    <row r="89" spans="1:13" ht="39.75" thickBot="1" x14ac:dyDescent="0.3">
      <c r="A89" s="199"/>
      <c r="B89" s="44" t="s">
        <v>83</v>
      </c>
      <c r="C89" s="37">
        <f>C86/C87*100</f>
        <v>0.46430644225188622</v>
      </c>
      <c r="D89" s="37">
        <f>D86/D87*100</f>
        <v>0</v>
      </c>
      <c r="E89" s="37">
        <f>E86/E87*100</f>
        <v>0</v>
      </c>
      <c r="F89" s="81">
        <f>F86/F87*100</f>
        <v>0</v>
      </c>
      <c r="G89" s="23" t="e">
        <f t="shared" si="10"/>
        <v>#DIV/0!</v>
      </c>
      <c r="H89" s="24" t="e">
        <f t="shared" si="8"/>
        <v>#DIV/0!</v>
      </c>
      <c r="I89" s="41">
        <f t="shared" si="9"/>
        <v>0</v>
      </c>
      <c r="J89" s="74"/>
    </row>
    <row r="90" spans="1:13" x14ac:dyDescent="0.25">
      <c r="A90" s="197">
        <v>12</v>
      </c>
      <c r="B90" s="42" t="s">
        <v>84</v>
      </c>
      <c r="C90" s="6">
        <v>6</v>
      </c>
      <c r="D90" s="7">
        <v>18</v>
      </c>
      <c r="E90" s="6">
        <v>13</v>
      </c>
      <c r="F90" s="38">
        <v>13</v>
      </c>
      <c r="G90" s="9">
        <f t="shared" si="10"/>
        <v>100</v>
      </c>
      <c r="H90" s="10">
        <f t="shared" si="8"/>
        <v>72.222222222222214</v>
      </c>
      <c r="I90" s="43">
        <f t="shared" si="9"/>
        <v>216.66666666666666</v>
      </c>
      <c r="J90" s="74"/>
    </row>
    <row r="91" spans="1:13" ht="27" thickBot="1" x14ac:dyDescent="0.3">
      <c r="A91" s="199"/>
      <c r="B91" s="44" t="s">
        <v>85</v>
      </c>
      <c r="C91" s="40">
        <f>C90*1000/C7</f>
        <v>5.0041701417848206</v>
      </c>
      <c r="D91" s="40">
        <f>D90*1000/D7</f>
        <v>21.556886227544911</v>
      </c>
      <c r="E91" s="114">
        <f>E90*1000/E7</f>
        <v>15.568862275449101</v>
      </c>
      <c r="F91" s="114">
        <f>F90*1000/F7</f>
        <v>15.457788347205707</v>
      </c>
      <c r="G91" s="23">
        <f t="shared" si="10"/>
        <v>99.286563614744352</v>
      </c>
      <c r="H91" s="24">
        <f t="shared" si="8"/>
        <v>71.706962610648688</v>
      </c>
      <c r="I91" s="41">
        <f t="shared" si="9"/>
        <v>308.8981371383274</v>
      </c>
      <c r="J91" s="74"/>
    </row>
    <row r="92" spans="1:13" ht="26.25" x14ac:dyDescent="0.25">
      <c r="A92" s="197">
        <v>13</v>
      </c>
      <c r="B92" s="42" t="s">
        <v>86</v>
      </c>
      <c r="C92" s="6">
        <v>11</v>
      </c>
      <c r="D92" s="6">
        <v>18</v>
      </c>
      <c r="E92" s="6">
        <v>15</v>
      </c>
      <c r="F92" s="6">
        <v>15</v>
      </c>
      <c r="G92" s="9">
        <f t="shared" si="10"/>
        <v>100</v>
      </c>
      <c r="H92" s="10">
        <f t="shared" si="8"/>
        <v>83.333333333333343</v>
      </c>
      <c r="I92" s="43">
        <f t="shared" si="9"/>
        <v>136.36363636363635</v>
      </c>
      <c r="J92" s="74"/>
    </row>
    <row r="93" spans="1:13" ht="26.25" x14ac:dyDescent="0.25">
      <c r="A93" s="198"/>
      <c r="B93" s="52" t="s">
        <v>87</v>
      </c>
      <c r="C93" s="13">
        <v>0</v>
      </c>
      <c r="D93" s="13">
        <v>0</v>
      </c>
      <c r="E93" s="13">
        <v>0</v>
      </c>
      <c r="F93" s="13">
        <v>0</v>
      </c>
      <c r="G93" s="15" t="e">
        <f t="shared" si="10"/>
        <v>#DIV/0!</v>
      </c>
      <c r="H93" s="16" t="e">
        <f t="shared" si="8"/>
        <v>#DIV/0!</v>
      </c>
      <c r="I93" s="50" t="e">
        <f t="shared" si="9"/>
        <v>#DIV/0!</v>
      </c>
      <c r="J93" s="74"/>
    </row>
    <row r="94" spans="1:13" ht="39.75" thickBot="1" x14ac:dyDescent="0.3">
      <c r="A94" s="199"/>
      <c r="B94" s="44" t="s">
        <v>88</v>
      </c>
      <c r="C94" s="40">
        <f>(C92+C93)*10000/C7</f>
        <v>91.743119266055047</v>
      </c>
      <c r="D94" s="40">
        <f>(D92+D93)*10000/D7</f>
        <v>215.56886227544911</v>
      </c>
      <c r="E94" s="40">
        <f>(E92+E93)*10000/E7</f>
        <v>179.64071856287424</v>
      </c>
      <c r="F94" s="40">
        <f>(F92+F93)*10000/F7</f>
        <v>178.359096313912</v>
      </c>
      <c r="G94" s="23">
        <f t="shared" si="10"/>
        <v>99.286563614744352</v>
      </c>
      <c r="H94" s="24">
        <f t="shared" si="8"/>
        <v>82.738803012286951</v>
      </c>
      <c r="I94" s="41">
        <f t="shared" si="9"/>
        <v>194.41141498216408</v>
      </c>
      <c r="J94" s="74"/>
    </row>
    <row r="95" spans="1:13" ht="50.25" customHeight="1" x14ac:dyDescent="0.25">
      <c r="A95" s="197">
        <v>14</v>
      </c>
      <c r="B95" s="42" t="s">
        <v>89</v>
      </c>
      <c r="C95" s="6"/>
      <c r="D95" s="6">
        <v>650</v>
      </c>
      <c r="E95" s="6">
        <v>650</v>
      </c>
      <c r="F95" s="6">
        <v>650</v>
      </c>
      <c r="G95" s="9">
        <f t="shared" si="10"/>
        <v>100</v>
      </c>
      <c r="H95" s="10">
        <f t="shared" si="8"/>
        <v>100</v>
      </c>
      <c r="I95" s="43" t="e">
        <f t="shared" si="9"/>
        <v>#DIV/0!</v>
      </c>
      <c r="J95" s="74"/>
    </row>
    <row r="96" spans="1:13" ht="39.75" thickBot="1" x14ac:dyDescent="0.3">
      <c r="A96" s="199"/>
      <c r="B96" s="44" t="s">
        <v>90</v>
      </c>
      <c r="C96" s="82">
        <f>C95/C7*100</f>
        <v>0</v>
      </c>
      <c r="D96" s="40">
        <f>D95/D7*100</f>
        <v>77.844311377245518</v>
      </c>
      <c r="E96" s="37">
        <f>E95/E7*100</f>
        <v>77.844311377245518</v>
      </c>
      <c r="F96" s="37">
        <f>F95/F7*100</f>
        <v>77.288941736028534</v>
      </c>
      <c r="G96" s="23">
        <f t="shared" si="10"/>
        <v>99.286563614744338</v>
      </c>
      <c r="H96" s="24">
        <f t="shared" si="8"/>
        <v>99.286563614744338</v>
      </c>
      <c r="I96" s="41" t="e">
        <f t="shared" si="9"/>
        <v>#DIV/0!</v>
      </c>
      <c r="J96" s="74"/>
    </row>
    <row r="97" spans="1:11" x14ac:dyDescent="0.25">
      <c r="A97" s="197">
        <v>15</v>
      </c>
      <c r="B97" s="26" t="s">
        <v>91</v>
      </c>
      <c r="C97" s="6">
        <v>16</v>
      </c>
      <c r="D97" s="152">
        <v>37</v>
      </c>
      <c r="E97" s="38">
        <v>35</v>
      </c>
      <c r="F97" s="38">
        <v>24</v>
      </c>
      <c r="G97" s="9">
        <f t="shared" si="10"/>
        <v>68.571428571428569</v>
      </c>
      <c r="H97" s="10">
        <f t="shared" si="8"/>
        <v>64.86486486486487</v>
      </c>
      <c r="I97" s="43">
        <f t="shared" si="9"/>
        <v>150</v>
      </c>
      <c r="J97" s="74"/>
    </row>
    <row r="98" spans="1:11" x14ac:dyDescent="0.25">
      <c r="A98" s="198"/>
      <c r="B98" s="12" t="s">
        <v>92</v>
      </c>
      <c r="C98" s="13">
        <v>14</v>
      </c>
      <c r="D98" s="14">
        <v>24</v>
      </c>
      <c r="E98" s="84">
        <v>35</v>
      </c>
      <c r="F98" s="84">
        <v>22</v>
      </c>
      <c r="G98" s="15">
        <f t="shared" si="10"/>
        <v>62.857142857142854</v>
      </c>
      <c r="H98" s="16">
        <f t="shared" si="8"/>
        <v>91.666666666666657</v>
      </c>
      <c r="I98" s="50">
        <f t="shared" si="9"/>
        <v>157.14285714285714</v>
      </c>
      <c r="J98" s="74"/>
    </row>
    <row r="99" spans="1:11" x14ac:dyDescent="0.25">
      <c r="A99" s="198"/>
      <c r="B99" s="53" t="s">
        <v>93</v>
      </c>
      <c r="C99" s="30">
        <f>C98/C97</f>
        <v>0.875</v>
      </c>
      <c r="D99" s="30">
        <f>D98/D97</f>
        <v>0.64864864864864868</v>
      </c>
      <c r="E99" s="30">
        <f>E98/E97</f>
        <v>1</v>
      </c>
      <c r="F99" s="30">
        <f>F98/F97</f>
        <v>0.91666666666666663</v>
      </c>
      <c r="G99" s="15">
        <f t="shared" si="10"/>
        <v>91.666666666666657</v>
      </c>
      <c r="H99" s="16">
        <f t="shared" si="8"/>
        <v>141.31944444444443</v>
      </c>
      <c r="I99" s="50">
        <f t="shared" si="9"/>
        <v>104.76190476190477</v>
      </c>
      <c r="J99" s="74"/>
    </row>
    <row r="100" spans="1:11" ht="26.25" x14ac:dyDescent="0.25">
      <c r="A100" s="198"/>
      <c r="B100" s="52" t="s">
        <v>94</v>
      </c>
      <c r="C100" s="13">
        <v>0</v>
      </c>
      <c r="D100" s="13">
        <v>0</v>
      </c>
      <c r="E100" s="84">
        <v>0</v>
      </c>
      <c r="F100" s="84">
        <v>0</v>
      </c>
      <c r="G100" s="15" t="e">
        <f t="shared" si="10"/>
        <v>#DIV/0!</v>
      </c>
      <c r="H100" s="16" t="e">
        <f t="shared" si="8"/>
        <v>#DIV/0!</v>
      </c>
      <c r="I100" s="50" t="e">
        <f t="shared" si="9"/>
        <v>#DIV/0!</v>
      </c>
      <c r="J100" s="74"/>
    </row>
    <row r="101" spans="1:11" ht="26.25" x14ac:dyDescent="0.25">
      <c r="A101" s="198"/>
      <c r="B101" s="29" t="s">
        <v>95</v>
      </c>
      <c r="C101" s="30">
        <f>C100/C97</f>
        <v>0</v>
      </c>
      <c r="D101" s="30">
        <f>D100/D97</f>
        <v>0</v>
      </c>
      <c r="E101" s="30">
        <f>E100/E97</f>
        <v>0</v>
      </c>
      <c r="F101" s="30">
        <f>F100/F97</f>
        <v>0</v>
      </c>
      <c r="G101" s="15" t="e">
        <f t="shared" si="10"/>
        <v>#DIV/0!</v>
      </c>
      <c r="H101" s="16" t="e">
        <f t="shared" si="8"/>
        <v>#DIV/0!</v>
      </c>
      <c r="I101" s="50" t="e">
        <f t="shared" si="9"/>
        <v>#DIV/0!</v>
      </c>
      <c r="J101" s="74"/>
    </row>
    <row r="102" spans="1:11" ht="26.25" x14ac:dyDescent="0.25">
      <c r="A102" s="198"/>
      <c r="B102" s="85" t="s">
        <v>96</v>
      </c>
      <c r="C102" s="86">
        <f>C97*100000/C7</f>
        <v>1334.4453711426188</v>
      </c>
      <c r="D102" s="86">
        <f>D97*100000/D7</f>
        <v>4431.1377245508984</v>
      </c>
      <c r="E102" s="86">
        <f>E97*100000/E7</f>
        <v>4191.6167664670656</v>
      </c>
      <c r="F102" s="86">
        <f>F97*100000/F7</f>
        <v>2853.7455410225921</v>
      </c>
      <c r="G102" s="15">
        <f t="shared" si="10"/>
        <v>68.08221505011042</v>
      </c>
      <c r="H102" s="16">
        <f t="shared" si="8"/>
        <v>64.402095317672007</v>
      </c>
      <c r="I102" s="50">
        <f t="shared" si="9"/>
        <v>213.85255648038051</v>
      </c>
      <c r="J102" s="74"/>
    </row>
    <row r="103" spans="1:11" ht="15.75" thickBot="1" x14ac:dyDescent="0.3">
      <c r="A103" s="199"/>
      <c r="B103" s="20" t="s">
        <v>97</v>
      </c>
      <c r="C103" s="21">
        <v>1</v>
      </c>
      <c r="D103" s="21">
        <v>1</v>
      </c>
      <c r="E103" s="87">
        <v>0</v>
      </c>
      <c r="F103" s="87">
        <v>0</v>
      </c>
      <c r="G103" s="23" t="e">
        <f t="shared" si="10"/>
        <v>#DIV/0!</v>
      </c>
      <c r="H103" s="24">
        <f t="shared" si="8"/>
        <v>0</v>
      </c>
      <c r="I103" s="41">
        <f t="shared" si="9"/>
        <v>0</v>
      </c>
      <c r="J103" s="74"/>
    </row>
    <row r="104" spans="1:11" ht="27" thickBot="1" x14ac:dyDescent="0.3">
      <c r="A104" s="88">
        <v>16</v>
      </c>
      <c r="B104" s="89" t="s">
        <v>98</v>
      </c>
      <c r="C104" s="90">
        <v>167.4</v>
      </c>
      <c r="D104" s="113">
        <v>586.79999999999995</v>
      </c>
      <c r="E104" s="90">
        <v>640.20000000000005</v>
      </c>
      <c r="F104" s="90">
        <v>512.30999999999995</v>
      </c>
      <c r="G104" s="91">
        <f t="shared" si="10"/>
        <v>80.023430178069347</v>
      </c>
      <c r="H104" s="92">
        <f t="shared" si="8"/>
        <v>87.305725971370137</v>
      </c>
      <c r="I104" s="93">
        <f t="shared" si="9"/>
        <v>306.03942652329744</v>
      </c>
      <c r="J104" s="74"/>
    </row>
    <row r="105" spans="1:11" ht="26.25" x14ac:dyDescent="0.25">
      <c r="A105" s="197">
        <v>17</v>
      </c>
      <c r="B105" s="42" t="s">
        <v>99</v>
      </c>
      <c r="C105" s="6">
        <v>1307</v>
      </c>
      <c r="D105" s="6">
        <v>1492.9</v>
      </c>
      <c r="E105" s="6">
        <v>2217.5</v>
      </c>
      <c r="F105" s="6">
        <v>1867.3</v>
      </c>
      <c r="G105" s="9">
        <f t="shared" si="10"/>
        <v>84.207440811724908</v>
      </c>
      <c r="H105" s="10">
        <f t="shared" si="8"/>
        <v>125.07870587447249</v>
      </c>
      <c r="I105" s="43">
        <f t="shared" si="9"/>
        <v>142.86916602907419</v>
      </c>
      <c r="J105" s="74"/>
    </row>
    <row r="106" spans="1:11" ht="39" x14ac:dyDescent="0.25">
      <c r="A106" s="198"/>
      <c r="B106" s="52" t="s">
        <v>100</v>
      </c>
      <c r="C106" s="13">
        <v>0</v>
      </c>
      <c r="D106" s="13">
        <v>0</v>
      </c>
      <c r="E106" s="13">
        <v>0</v>
      </c>
      <c r="F106" s="13">
        <v>0</v>
      </c>
      <c r="G106" s="15" t="e">
        <f t="shared" si="10"/>
        <v>#DIV/0!</v>
      </c>
      <c r="H106" s="16" t="e">
        <f t="shared" si="8"/>
        <v>#DIV/0!</v>
      </c>
      <c r="I106" s="50" t="e">
        <f t="shared" si="9"/>
        <v>#DIV/0!</v>
      </c>
      <c r="J106" s="74"/>
    </row>
    <row r="107" spans="1:11" ht="39.75" thickBot="1" x14ac:dyDescent="0.3">
      <c r="A107" s="199"/>
      <c r="B107" s="44" t="s">
        <v>101</v>
      </c>
      <c r="C107" s="33">
        <f>C106/C105</f>
        <v>0</v>
      </c>
      <c r="D107" s="33">
        <f>D106/D105</f>
        <v>0</v>
      </c>
      <c r="E107" s="33">
        <f>E106/E105</f>
        <v>0</v>
      </c>
      <c r="F107" s="33">
        <f>F106/F105</f>
        <v>0</v>
      </c>
      <c r="G107" s="23" t="e">
        <f t="shared" si="10"/>
        <v>#DIV/0!</v>
      </c>
      <c r="H107" s="24" t="e">
        <f t="shared" si="8"/>
        <v>#DIV/0!</v>
      </c>
      <c r="I107" s="41" t="e">
        <f t="shared" si="9"/>
        <v>#DIV/0!</v>
      </c>
      <c r="J107" s="74"/>
    </row>
    <row r="108" spans="1:11" ht="39" x14ac:dyDescent="0.25">
      <c r="A108" s="197">
        <v>18</v>
      </c>
      <c r="B108" s="42" t="s">
        <v>102</v>
      </c>
      <c r="C108" s="6">
        <v>0</v>
      </c>
      <c r="D108" s="6">
        <v>0</v>
      </c>
      <c r="E108" s="6">
        <v>837</v>
      </c>
      <c r="F108" s="6">
        <v>569</v>
      </c>
      <c r="G108" s="9">
        <f t="shared" si="10"/>
        <v>67.980884109916374</v>
      </c>
      <c r="H108" s="10" t="e">
        <f t="shared" si="8"/>
        <v>#DIV/0!</v>
      </c>
      <c r="I108" s="43" t="e">
        <f t="shared" si="9"/>
        <v>#DIV/0!</v>
      </c>
      <c r="J108" s="74">
        <v>68</v>
      </c>
      <c r="K108" s="148" t="s">
        <v>126</v>
      </c>
    </row>
    <row r="109" spans="1:11" ht="52.5" thickBot="1" x14ac:dyDescent="0.3">
      <c r="A109" s="199"/>
      <c r="B109" s="44" t="s">
        <v>103</v>
      </c>
      <c r="C109" s="94">
        <f>C108/C7</f>
        <v>0</v>
      </c>
      <c r="D109" s="94">
        <f>D108/D7</f>
        <v>0</v>
      </c>
      <c r="E109" s="94">
        <f>E108/E7</f>
        <v>1.0023952095808384</v>
      </c>
      <c r="F109" s="95">
        <f>F108/F7</f>
        <v>0.67657550535077293</v>
      </c>
      <c r="G109" s="23">
        <f t="shared" si="10"/>
        <v>67.495883747657743</v>
      </c>
      <c r="H109" s="24" t="e">
        <f t="shared" si="8"/>
        <v>#DIV/0!</v>
      </c>
      <c r="I109" s="41" t="e">
        <f t="shared" si="9"/>
        <v>#DIV/0!</v>
      </c>
      <c r="J109" s="74"/>
    </row>
    <row r="110" spans="1:11" ht="39" x14ac:dyDescent="0.25">
      <c r="A110" s="197">
        <v>19</v>
      </c>
      <c r="B110" s="42" t="s">
        <v>104</v>
      </c>
      <c r="C110" s="6">
        <v>0.5</v>
      </c>
      <c r="D110" s="6">
        <v>9.1999999999999993</v>
      </c>
      <c r="E110" s="6">
        <v>9.1999999999999993</v>
      </c>
      <c r="F110" s="6">
        <v>9.1999999999999993</v>
      </c>
      <c r="G110" s="9">
        <f t="shared" si="10"/>
        <v>100</v>
      </c>
      <c r="H110" s="10">
        <f t="shared" si="8"/>
        <v>100</v>
      </c>
      <c r="I110" s="43">
        <f t="shared" si="9"/>
        <v>1839.9999999999998</v>
      </c>
      <c r="J110" s="74"/>
    </row>
    <row r="111" spans="1:11" ht="51.75" x14ac:dyDescent="0.25">
      <c r="A111" s="198"/>
      <c r="B111" s="52" t="s">
        <v>105</v>
      </c>
      <c r="C111" s="13">
        <v>0.5</v>
      </c>
      <c r="D111" s="13">
        <v>8.9</v>
      </c>
      <c r="E111" s="13">
        <v>8.9</v>
      </c>
      <c r="F111" s="13">
        <v>8.9</v>
      </c>
      <c r="G111" s="15">
        <f t="shared" si="10"/>
        <v>100</v>
      </c>
      <c r="H111" s="16">
        <f t="shared" si="8"/>
        <v>100</v>
      </c>
      <c r="I111" s="50">
        <f t="shared" si="9"/>
        <v>1780</v>
      </c>
      <c r="J111" s="74"/>
    </row>
    <row r="112" spans="1:11" ht="78" thickBot="1" x14ac:dyDescent="0.3">
      <c r="A112" s="199"/>
      <c r="B112" s="44" t="s">
        <v>106</v>
      </c>
      <c r="C112" s="94">
        <f>C111/C110</f>
        <v>1</v>
      </c>
      <c r="D112" s="94">
        <f>D111/D110</f>
        <v>0.96739130434782616</v>
      </c>
      <c r="E112" s="94">
        <f>E111/E110</f>
        <v>0.96739130434782616</v>
      </c>
      <c r="F112" s="94">
        <f>F111/F110</f>
        <v>0.96739130434782616</v>
      </c>
      <c r="G112" s="23">
        <f t="shared" si="10"/>
        <v>100</v>
      </c>
      <c r="H112" s="24">
        <f t="shared" si="8"/>
        <v>100</v>
      </c>
      <c r="I112" s="41">
        <f t="shared" si="9"/>
        <v>96.739130434782624</v>
      </c>
      <c r="J112" s="74"/>
    </row>
    <row r="113" spans="1:10" x14ac:dyDescent="0.25">
      <c r="A113" s="197">
        <v>20</v>
      </c>
      <c r="B113" s="42" t="s">
        <v>107</v>
      </c>
      <c r="C113" s="6">
        <v>63108</v>
      </c>
      <c r="D113" s="6">
        <v>63108</v>
      </c>
      <c r="E113" s="6">
        <v>63108</v>
      </c>
      <c r="F113" s="6">
        <v>63108</v>
      </c>
      <c r="G113" s="9">
        <f t="shared" si="10"/>
        <v>100</v>
      </c>
      <c r="H113" s="10">
        <f t="shared" si="8"/>
        <v>100</v>
      </c>
      <c r="I113" s="43">
        <f t="shared" si="9"/>
        <v>100</v>
      </c>
      <c r="J113" s="74"/>
    </row>
    <row r="114" spans="1:10" ht="39" x14ac:dyDescent="0.25">
      <c r="A114" s="198"/>
      <c r="B114" s="52" t="s">
        <v>108</v>
      </c>
      <c r="C114" s="13">
        <v>39000</v>
      </c>
      <c r="D114" s="13">
        <v>39000</v>
      </c>
      <c r="E114" s="13">
        <v>39000</v>
      </c>
      <c r="F114" s="13">
        <v>39000</v>
      </c>
      <c r="G114" s="15">
        <f t="shared" si="10"/>
        <v>100</v>
      </c>
      <c r="H114" s="16">
        <f t="shared" si="8"/>
        <v>100</v>
      </c>
      <c r="I114" s="50">
        <f t="shared" si="9"/>
        <v>100</v>
      </c>
      <c r="J114" s="74"/>
    </row>
    <row r="115" spans="1:10" ht="52.5" thickBot="1" x14ac:dyDescent="0.3">
      <c r="A115" s="199"/>
      <c r="B115" s="44" t="s">
        <v>109</v>
      </c>
      <c r="C115" s="94">
        <f>C114/C113</f>
        <v>0.61798821068644227</v>
      </c>
      <c r="D115" s="94">
        <f>D114/D113</f>
        <v>0.61798821068644227</v>
      </c>
      <c r="E115" s="94">
        <f>E114/E113</f>
        <v>0.61798821068644227</v>
      </c>
      <c r="F115" s="94">
        <f>F114/F113</f>
        <v>0.61798821068644227</v>
      </c>
      <c r="G115" s="23">
        <f t="shared" si="10"/>
        <v>100</v>
      </c>
      <c r="H115" s="24">
        <f t="shared" si="8"/>
        <v>100</v>
      </c>
      <c r="I115" s="41">
        <f t="shared" si="9"/>
        <v>100</v>
      </c>
      <c r="J115" s="74"/>
    </row>
    <row r="116" spans="1:10" ht="39" x14ac:dyDescent="0.25">
      <c r="A116" s="197">
        <v>21</v>
      </c>
      <c r="B116" s="42" t="s">
        <v>110</v>
      </c>
      <c r="C116" s="6">
        <v>65</v>
      </c>
      <c r="D116" s="152">
        <v>39</v>
      </c>
      <c r="E116" s="6">
        <v>40</v>
      </c>
      <c r="F116" s="6">
        <v>40</v>
      </c>
      <c r="G116" s="9">
        <f t="shared" si="10"/>
        <v>100</v>
      </c>
      <c r="H116" s="10">
        <f t="shared" si="8"/>
        <v>102.56410256410255</v>
      </c>
      <c r="I116" s="43">
        <f t="shared" si="9"/>
        <v>61.53846153846154</v>
      </c>
      <c r="J116" s="74"/>
    </row>
    <row r="117" spans="1:10" x14ac:dyDescent="0.25">
      <c r="A117" s="198"/>
      <c r="B117" s="52" t="s">
        <v>111</v>
      </c>
      <c r="C117" s="13">
        <v>35</v>
      </c>
      <c r="D117" s="14">
        <v>39</v>
      </c>
      <c r="E117" s="13">
        <v>40</v>
      </c>
      <c r="F117" s="13">
        <v>40</v>
      </c>
      <c r="G117" s="15">
        <f t="shared" si="10"/>
        <v>100</v>
      </c>
      <c r="H117" s="16">
        <f t="shared" si="8"/>
        <v>102.56410256410255</v>
      </c>
      <c r="I117" s="50">
        <f t="shared" si="9"/>
        <v>114.28571428571428</v>
      </c>
      <c r="J117" s="74"/>
    </row>
    <row r="118" spans="1:10" ht="27" thickBot="1" x14ac:dyDescent="0.3">
      <c r="A118" s="199"/>
      <c r="B118" s="44" t="s">
        <v>112</v>
      </c>
      <c r="C118" s="94">
        <f>C117/C116</f>
        <v>0.53846153846153844</v>
      </c>
      <c r="D118" s="94">
        <f>D117/D116</f>
        <v>1</v>
      </c>
      <c r="E118" s="94">
        <f>E117/E116</f>
        <v>1</v>
      </c>
      <c r="F118" s="94">
        <f>F117/F116</f>
        <v>1</v>
      </c>
      <c r="G118" s="23">
        <f t="shared" si="10"/>
        <v>100</v>
      </c>
      <c r="H118" s="24">
        <f t="shared" si="8"/>
        <v>100</v>
      </c>
      <c r="I118" s="41">
        <f t="shared" si="9"/>
        <v>185.71428571428572</v>
      </c>
      <c r="J118" s="74"/>
    </row>
    <row r="119" spans="1:10" ht="39" x14ac:dyDescent="0.25">
      <c r="A119" s="197">
        <v>22</v>
      </c>
      <c r="B119" s="42" t="s">
        <v>113</v>
      </c>
      <c r="C119" s="6">
        <v>3530</v>
      </c>
      <c r="D119" s="35">
        <v>3500</v>
      </c>
      <c r="E119" s="6">
        <v>2590</v>
      </c>
      <c r="F119" s="35">
        <v>10785</v>
      </c>
      <c r="G119" s="9">
        <f t="shared" si="10"/>
        <v>416.40926640926637</v>
      </c>
      <c r="H119" s="10">
        <f t="shared" si="8"/>
        <v>308.14285714285717</v>
      </c>
      <c r="I119" s="43">
        <f t="shared" si="9"/>
        <v>305.52407932011334</v>
      </c>
      <c r="J119" s="74"/>
    </row>
    <row r="120" spans="1:10" ht="39" x14ac:dyDescent="0.25">
      <c r="A120" s="198"/>
      <c r="B120" s="52" t="s">
        <v>114</v>
      </c>
      <c r="C120" s="13">
        <v>415</v>
      </c>
      <c r="D120" s="96">
        <v>315</v>
      </c>
      <c r="E120" s="13">
        <v>2224</v>
      </c>
      <c r="F120" s="96">
        <v>948</v>
      </c>
      <c r="G120" s="15">
        <f t="shared" si="10"/>
        <v>42.625899280575538</v>
      </c>
      <c r="H120" s="16">
        <f t="shared" si="8"/>
        <v>300.95238095238096</v>
      </c>
      <c r="I120" s="50">
        <f t="shared" si="9"/>
        <v>228.43373493975903</v>
      </c>
      <c r="J120" s="74"/>
    </row>
    <row r="121" spans="1:10" ht="39.75" thickBot="1" x14ac:dyDescent="0.3">
      <c r="A121" s="199"/>
      <c r="B121" s="44" t="s">
        <v>115</v>
      </c>
      <c r="C121" s="94">
        <f>C120/C7</f>
        <v>0.34612176814011675</v>
      </c>
      <c r="D121" s="94">
        <f>D120/D7</f>
        <v>0.3772455089820359</v>
      </c>
      <c r="E121" s="94">
        <f>E120/E7</f>
        <v>2.6634730538922158</v>
      </c>
      <c r="F121" s="94">
        <f>F120/F7</f>
        <v>1.1272294887039238</v>
      </c>
      <c r="G121" s="23">
        <f t="shared" si="10"/>
        <v>42.321790605565482</v>
      </c>
      <c r="H121" s="24">
        <f t="shared" si="8"/>
        <v>298.80527716437348</v>
      </c>
      <c r="I121" s="41">
        <f t="shared" si="9"/>
        <v>325.67425468819391</v>
      </c>
      <c r="J121" s="74"/>
    </row>
    <row r="122" spans="1:10" ht="39" x14ac:dyDescent="0.25">
      <c r="A122" s="197">
        <v>23</v>
      </c>
      <c r="B122" s="42" t="s">
        <v>116</v>
      </c>
      <c r="C122" s="6">
        <v>406</v>
      </c>
      <c r="D122" s="6">
        <v>348</v>
      </c>
      <c r="E122" s="6">
        <v>348</v>
      </c>
      <c r="F122" s="6">
        <v>348</v>
      </c>
      <c r="G122" s="9">
        <f t="shared" si="10"/>
        <v>100</v>
      </c>
      <c r="H122" s="10">
        <f t="shared" si="8"/>
        <v>100</v>
      </c>
      <c r="I122" s="43">
        <f t="shared" si="9"/>
        <v>85.714285714285708</v>
      </c>
      <c r="J122" s="74"/>
    </row>
    <row r="123" spans="1:10" ht="39.75" thickBot="1" x14ac:dyDescent="0.3">
      <c r="A123" s="199"/>
      <c r="B123" s="44" t="s">
        <v>117</v>
      </c>
      <c r="C123" s="94">
        <f>C122/C7</f>
        <v>0.33861551292743952</v>
      </c>
      <c r="D123" s="94">
        <f>D122/D7</f>
        <v>0.41676646706586828</v>
      </c>
      <c r="E123" s="94">
        <f>E122/E7</f>
        <v>0.41676646706586828</v>
      </c>
      <c r="F123" s="94">
        <f>F122/F7</f>
        <v>0.41379310344827586</v>
      </c>
      <c r="G123" s="23">
        <f t="shared" si="10"/>
        <v>99.286563614744352</v>
      </c>
      <c r="H123" s="24">
        <f t="shared" si="8"/>
        <v>99.286563614744352</v>
      </c>
      <c r="I123" s="41">
        <f t="shared" si="9"/>
        <v>122.20146084593171</v>
      </c>
      <c r="J123" s="74"/>
    </row>
    <row r="124" spans="1:10" x14ac:dyDescent="0.25">
      <c r="A124" s="97"/>
      <c r="B124" s="97"/>
      <c r="C124" s="98"/>
      <c r="D124" s="98"/>
      <c r="E124" s="99"/>
      <c r="F124" s="98"/>
      <c r="G124" s="98"/>
      <c r="H124" s="98"/>
      <c r="I124" s="98"/>
      <c r="J124" s="74"/>
    </row>
    <row r="125" spans="1:10" x14ac:dyDescent="0.25">
      <c r="A125" s="97"/>
      <c r="B125" s="97" t="s">
        <v>118</v>
      </c>
      <c r="C125" s="98"/>
      <c r="D125" s="98"/>
      <c r="E125" s="98"/>
      <c r="F125" s="98"/>
      <c r="G125" s="98"/>
      <c r="H125" s="98"/>
      <c r="I125" s="98"/>
      <c r="J125" s="74"/>
    </row>
    <row r="126" spans="1:10" x14ac:dyDescent="0.25">
      <c r="A126" s="97"/>
      <c r="B126" s="97" t="s">
        <v>119</v>
      </c>
      <c r="C126" s="98"/>
      <c r="D126" s="98"/>
      <c r="E126" s="98"/>
      <c r="F126" s="98"/>
      <c r="G126" s="98"/>
      <c r="H126" s="98"/>
      <c r="I126" s="98"/>
      <c r="J126" s="74"/>
    </row>
    <row r="127" spans="1:10" x14ac:dyDescent="0.25">
      <c r="A127" s="97"/>
      <c r="B127" s="97"/>
      <c r="C127" s="98"/>
      <c r="D127" s="98"/>
      <c r="E127" s="100"/>
      <c r="F127" s="100"/>
      <c r="G127" s="98"/>
      <c r="H127" s="98"/>
      <c r="I127" s="98"/>
      <c r="J127" s="74"/>
    </row>
    <row r="128" spans="1:10" x14ac:dyDescent="0.25">
      <c r="A128" s="97"/>
      <c r="B128" s="97"/>
      <c r="C128" s="98"/>
      <c r="D128" s="98"/>
      <c r="E128" s="98"/>
      <c r="F128" s="98"/>
      <c r="G128" s="98"/>
      <c r="H128" s="98"/>
      <c r="I128" s="98"/>
      <c r="J128" s="74"/>
    </row>
    <row r="129" spans="1:10" x14ac:dyDescent="0.25">
      <c r="A129" s="97"/>
      <c r="B129" s="97"/>
      <c r="C129" s="98"/>
      <c r="D129" s="98"/>
      <c r="E129" s="98"/>
      <c r="F129" s="98"/>
      <c r="G129" s="98"/>
      <c r="H129" s="98"/>
      <c r="I129" s="98"/>
      <c r="J129" s="74"/>
    </row>
    <row r="130" spans="1:10" x14ac:dyDescent="0.25">
      <c r="A130" s="97"/>
      <c r="B130" s="97"/>
      <c r="C130" s="98"/>
      <c r="D130" s="98"/>
      <c r="E130" s="98"/>
      <c r="F130" s="98"/>
      <c r="G130" s="98"/>
      <c r="H130" s="98"/>
      <c r="I130" s="98"/>
      <c r="J130" s="74"/>
    </row>
    <row r="131" spans="1:10" x14ac:dyDescent="0.25">
      <c r="A131" s="97"/>
      <c r="B131" s="97"/>
      <c r="C131" s="98"/>
      <c r="D131" s="98"/>
      <c r="E131" s="98"/>
      <c r="F131" s="98"/>
      <c r="G131" s="98"/>
      <c r="H131" s="98"/>
      <c r="I131" s="98"/>
      <c r="J131" s="74"/>
    </row>
    <row r="132" spans="1:10" x14ac:dyDescent="0.25">
      <c r="A132" s="97"/>
      <c r="B132" s="97"/>
      <c r="C132" s="98"/>
      <c r="D132" s="98"/>
      <c r="E132" s="98"/>
      <c r="F132" s="98"/>
      <c r="G132" s="98"/>
      <c r="H132" s="98"/>
      <c r="I132" s="98"/>
      <c r="J132" s="74"/>
    </row>
    <row r="133" spans="1:10" x14ac:dyDescent="0.25">
      <c r="A133" s="97"/>
      <c r="B133" s="97"/>
      <c r="C133" s="98"/>
      <c r="D133" s="98"/>
      <c r="E133" s="98"/>
      <c r="F133" s="98"/>
      <c r="G133" s="98"/>
      <c r="H133" s="98"/>
      <c r="I133" s="98"/>
      <c r="J133" s="74"/>
    </row>
    <row r="134" spans="1:10" x14ac:dyDescent="0.25">
      <c r="A134" s="97"/>
      <c r="B134" s="97"/>
      <c r="C134" s="98"/>
      <c r="D134" s="98"/>
      <c r="E134" s="98"/>
      <c r="F134" s="98"/>
      <c r="G134" s="98"/>
      <c r="H134" s="98"/>
      <c r="I134" s="98"/>
      <c r="J134" s="74"/>
    </row>
    <row r="135" spans="1:10" x14ac:dyDescent="0.25">
      <c r="A135" s="97"/>
      <c r="B135" s="97"/>
      <c r="C135" s="98"/>
      <c r="D135" s="98"/>
      <c r="E135" s="98"/>
      <c r="F135" s="98"/>
      <c r="G135" s="98"/>
      <c r="H135" s="98"/>
      <c r="I135" s="98"/>
      <c r="J135" s="74"/>
    </row>
    <row r="136" spans="1:10" x14ac:dyDescent="0.25">
      <c r="A136" s="97"/>
      <c r="B136" s="97"/>
      <c r="C136" s="98"/>
      <c r="D136" s="98"/>
      <c r="E136" s="98"/>
      <c r="F136" s="98"/>
      <c r="G136" s="98"/>
      <c r="H136" s="98"/>
      <c r="I136" s="98"/>
      <c r="J136" s="74"/>
    </row>
    <row r="137" spans="1:10" x14ac:dyDescent="0.25">
      <c r="A137" s="97"/>
      <c r="B137" s="97"/>
      <c r="C137" s="98"/>
      <c r="D137" s="98"/>
      <c r="E137" s="98"/>
      <c r="F137" s="98"/>
      <c r="G137" s="98"/>
      <c r="H137" s="98"/>
      <c r="I137" s="98"/>
      <c r="J137" s="74"/>
    </row>
    <row r="138" spans="1:10" x14ac:dyDescent="0.25">
      <c r="A138" s="97"/>
      <c r="B138" s="97"/>
      <c r="C138" s="98"/>
      <c r="D138" s="98"/>
      <c r="E138" s="98"/>
      <c r="F138" s="98"/>
      <c r="G138" s="98"/>
      <c r="H138" s="98"/>
      <c r="I138" s="98"/>
      <c r="J138" s="74"/>
    </row>
    <row r="139" spans="1:10" x14ac:dyDescent="0.25">
      <c r="A139" s="97"/>
      <c r="B139" s="97"/>
      <c r="C139" s="98"/>
      <c r="D139" s="98"/>
      <c r="E139" s="98"/>
      <c r="F139" s="98"/>
      <c r="G139" s="98"/>
      <c r="H139" s="98"/>
      <c r="I139" s="98"/>
      <c r="J139" s="74"/>
    </row>
    <row r="140" spans="1:10" x14ac:dyDescent="0.25">
      <c r="A140" s="97"/>
      <c r="B140" s="97"/>
      <c r="C140" s="98"/>
      <c r="D140" s="98"/>
      <c r="E140" s="98"/>
      <c r="F140" s="98"/>
      <c r="G140" s="98"/>
      <c r="H140" s="98"/>
      <c r="I140" s="98"/>
      <c r="J140" s="74"/>
    </row>
    <row r="141" spans="1:10" x14ac:dyDescent="0.25">
      <c r="A141" s="97"/>
      <c r="B141" s="97"/>
      <c r="C141" s="98"/>
      <c r="D141" s="98"/>
      <c r="E141" s="98"/>
      <c r="F141" s="98"/>
      <c r="G141" s="98"/>
      <c r="H141" s="98"/>
      <c r="I141" s="98"/>
      <c r="J141" s="74"/>
    </row>
    <row r="142" spans="1:10" x14ac:dyDescent="0.25">
      <c r="A142" s="97"/>
      <c r="B142" s="97"/>
      <c r="C142" s="98"/>
      <c r="D142" s="98"/>
      <c r="E142" s="98"/>
      <c r="F142" s="98"/>
      <c r="G142" s="98"/>
      <c r="H142" s="98"/>
      <c r="I142" s="98"/>
      <c r="J142" s="74"/>
    </row>
    <row r="143" spans="1:10" x14ac:dyDescent="0.25">
      <c r="A143" s="97"/>
      <c r="B143" s="97"/>
      <c r="C143" s="98"/>
      <c r="D143" s="98"/>
      <c r="E143" s="98"/>
      <c r="F143" s="98"/>
      <c r="G143" s="98"/>
      <c r="H143" s="98"/>
      <c r="I143" s="98"/>
      <c r="J143" s="74"/>
    </row>
    <row r="144" spans="1:10" x14ac:dyDescent="0.25">
      <c r="A144" s="97"/>
      <c r="B144" s="97"/>
      <c r="C144" s="98"/>
      <c r="D144" s="98"/>
      <c r="E144" s="98"/>
      <c r="F144" s="98"/>
      <c r="G144" s="98"/>
      <c r="H144" s="98"/>
      <c r="I144" s="98"/>
      <c r="J144" s="74"/>
    </row>
    <row r="145" spans="1:10" x14ac:dyDescent="0.25">
      <c r="A145" s="97"/>
      <c r="B145" s="97"/>
      <c r="C145" s="98"/>
      <c r="D145" s="98"/>
      <c r="E145" s="98"/>
      <c r="F145" s="98"/>
      <c r="G145" s="98"/>
      <c r="H145" s="98"/>
      <c r="I145" s="98"/>
      <c r="J145" s="74"/>
    </row>
    <row r="146" spans="1:10" x14ac:dyDescent="0.25">
      <c r="A146" s="97"/>
      <c r="B146" s="97"/>
      <c r="C146" s="98"/>
      <c r="D146" s="98"/>
      <c r="E146" s="98"/>
      <c r="F146" s="98"/>
      <c r="G146" s="98"/>
      <c r="H146" s="98"/>
      <c r="I146" s="98"/>
      <c r="J146" s="74"/>
    </row>
    <row r="147" spans="1:10" x14ac:dyDescent="0.25">
      <c r="A147" s="97"/>
      <c r="B147" s="97"/>
      <c r="C147" s="98"/>
      <c r="D147" s="98"/>
      <c r="E147" s="98"/>
      <c r="F147" s="98"/>
      <c r="G147" s="98"/>
      <c r="H147" s="98"/>
      <c r="I147" s="98"/>
      <c r="J147" s="74"/>
    </row>
    <row r="148" spans="1:10" x14ac:dyDescent="0.25">
      <c r="A148" s="97"/>
      <c r="B148" s="97"/>
      <c r="C148" s="98"/>
      <c r="D148" s="98"/>
      <c r="E148" s="98"/>
      <c r="F148" s="98"/>
      <c r="G148" s="98"/>
      <c r="H148" s="98"/>
      <c r="I148" s="98"/>
      <c r="J148" s="74"/>
    </row>
    <row r="149" spans="1:10" x14ac:dyDescent="0.25">
      <c r="A149" s="97"/>
      <c r="B149" s="97"/>
      <c r="C149" s="98"/>
      <c r="D149" s="98"/>
      <c r="E149" s="98"/>
      <c r="F149" s="98"/>
      <c r="G149" s="98"/>
      <c r="H149" s="98"/>
      <c r="I149" s="98"/>
      <c r="J149" s="74"/>
    </row>
    <row r="150" spans="1:10" x14ac:dyDescent="0.25">
      <c r="A150" s="97"/>
      <c r="B150" s="97"/>
      <c r="C150" s="98"/>
      <c r="D150" s="98"/>
      <c r="E150" s="98"/>
      <c r="F150" s="98"/>
      <c r="G150" s="98"/>
      <c r="H150" s="98"/>
      <c r="I150" s="98"/>
      <c r="J150" s="74"/>
    </row>
    <row r="151" spans="1:10" x14ac:dyDescent="0.25">
      <c r="A151" s="97"/>
      <c r="B151" s="97"/>
      <c r="C151" s="98"/>
      <c r="D151" s="98"/>
      <c r="E151" s="98"/>
      <c r="F151" s="98"/>
      <c r="G151" s="98"/>
      <c r="H151" s="98"/>
      <c r="I151" s="98"/>
      <c r="J151" s="74"/>
    </row>
    <row r="152" spans="1:10" x14ac:dyDescent="0.25">
      <c r="A152" s="97"/>
      <c r="B152" s="97"/>
      <c r="C152" s="98"/>
      <c r="D152" s="98"/>
      <c r="E152" s="98"/>
      <c r="F152" s="98"/>
      <c r="G152" s="98"/>
      <c r="H152" s="98"/>
      <c r="I152" s="98"/>
      <c r="J152" s="74"/>
    </row>
    <row r="153" spans="1:10" x14ac:dyDescent="0.25">
      <c r="A153" s="97"/>
      <c r="B153" s="97"/>
      <c r="C153" s="98"/>
      <c r="D153" s="98"/>
      <c r="E153" s="98"/>
      <c r="F153" s="98"/>
      <c r="G153" s="98"/>
      <c r="H153" s="98"/>
      <c r="I153" s="98"/>
      <c r="J153" s="74"/>
    </row>
    <row r="154" spans="1:10" x14ac:dyDescent="0.25">
      <c r="A154" s="97"/>
      <c r="B154" s="97"/>
      <c r="C154" s="98"/>
      <c r="D154" s="98"/>
      <c r="E154" s="98"/>
      <c r="F154" s="98"/>
      <c r="G154" s="98"/>
      <c r="H154" s="98"/>
      <c r="I154" s="98"/>
      <c r="J154" s="74"/>
    </row>
    <row r="155" spans="1:10" x14ac:dyDescent="0.25">
      <c r="A155" s="97"/>
      <c r="B155" s="97"/>
      <c r="C155" s="98"/>
      <c r="D155" s="98"/>
      <c r="E155" s="98"/>
      <c r="F155" s="98"/>
      <c r="G155" s="98"/>
      <c r="H155" s="98"/>
      <c r="I155" s="98"/>
      <c r="J155" s="74"/>
    </row>
    <row r="156" spans="1:10" x14ac:dyDescent="0.25">
      <c r="A156" s="97"/>
      <c r="B156" s="97"/>
      <c r="C156" s="98"/>
      <c r="D156" s="98"/>
      <c r="E156" s="98"/>
      <c r="F156" s="98"/>
      <c r="G156" s="98"/>
      <c r="H156" s="98"/>
      <c r="I156" s="98"/>
      <c r="J156" s="74"/>
    </row>
    <row r="157" spans="1:10" x14ac:dyDescent="0.25">
      <c r="A157" s="97"/>
      <c r="B157" s="97"/>
      <c r="C157" s="98"/>
      <c r="D157" s="98"/>
      <c r="E157" s="98"/>
      <c r="F157" s="98"/>
      <c r="G157" s="98"/>
      <c r="H157" s="98"/>
      <c r="I157" s="98"/>
      <c r="J157" s="74"/>
    </row>
    <row r="158" spans="1:10" x14ac:dyDescent="0.25">
      <c r="A158" s="97"/>
      <c r="B158" s="97"/>
      <c r="C158" s="98"/>
      <c r="D158" s="98"/>
      <c r="E158" s="98"/>
      <c r="F158" s="98"/>
      <c r="G158" s="98"/>
      <c r="H158" s="98"/>
      <c r="I158" s="98"/>
      <c r="J158" s="74"/>
    </row>
    <row r="159" spans="1:10" x14ac:dyDescent="0.25">
      <c r="A159" s="97"/>
      <c r="B159" s="97"/>
      <c r="C159" s="98"/>
      <c r="D159" s="98"/>
      <c r="E159" s="98"/>
      <c r="F159" s="98"/>
      <c r="G159" s="98"/>
      <c r="H159" s="98"/>
      <c r="I159" s="98"/>
      <c r="J159" s="74"/>
    </row>
    <row r="160" spans="1:10" x14ac:dyDescent="0.25">
      <c r="A160" s="97"/>
      <c r="B160" s="97"/>
      <c r="C160" s="98"/>
      <c r="D160" s="98"/>
      <c r="E160" s="98"/>
      <c r="F160" s="98"/>
      <c r="G160" s="98"/>
      <c r="H160" s="98"/>
      <c r="I160" s="98"/>
      <c r="J160" s="74"/>
    </row>
    <row r="161" spans="1:10" x14ac:dyDescent="0.25">
      <c r="A161" s="97"/>
      <c r="B161" s="97"/>
      <c r="C161" s="98"/>
      <c r="D161" s="98"/>
      <c r="E161" s="98"/>
      <c r="F161" s="98"/>
      <c r="G161" s="98"/>
      <c r="H161" s="98"/>
      <c r="I161" s="98"/>
      <c r="J161" s="74"/>
    </row>
    <row r="162" spans="1:10" x14ac:dyDescent="0.25">
      <c r="A162" s="97"/>
      <c r="B162" s="97"/>
      <c r="C162" s="98"/>
      <c r="D162" s="98"/>
      <c r="E162" s="98"/>
      <c r="F162" s="98"/>
      <c r="G162" s="98"/>
      <c r="H162" s="98"/>
      <c r="I162" s="98"/>
      <c r="J162" s="74"/>
    </row>
    <row r="163" spans="1:10" x14ac:dyDescent="0.25">
      <c r="A163" s="97"/>
      <c r="B163" s="97"/>
      <c r="C163" s="98"/>
      <c r="D163" s="98"/>
      <c r="E163" s="98"/>
      <c r="F163" s="98"/>
      <c r="G163" s="98"/>
      <c r="H163" s="98"/>
      <c r="I163" s="98"/>
      <c r="J163" s="74"/>
    </row>
    <row r="164" spans="1:10" x14ac:dyDescent="0.25">
      <c r="A164" s="97"/>
      <c r="B164" s="97"/>
      <c r="C164" s="98"/>
      <c r="D164" s="98"/>
      <c r="E164" s="98"/>
      <c r="F164" s="98"/>
      <c r="G164" s="98"/>
      <c r="H164" s="98"/>
      <c r="I164" s="98"/>
      <c r="J164" s="74"/>
    </row>
    <row r="165" spans="1:10" x14ac:dyDescent="0.25">
      <c r="A165" s="97"/>
      <c r="B165" s="97"/>
      <c r="C165" s="98"/>
      <c r="D165" s="98"/>
      <c r="E165" s="98"/>
      <c r="F165" s="98"/>
      <c r="G165" s="98"/>
      <c r="H165" s="98"/>
      <c r="I165" s="98"/>
      <c r="J165" s="74"/>
    </row>
    <row r="166" spans="1:10" x14ac:dyDescent="0.25">
      <c r="A166" s="97"/>
      <c r="B166" s="97"/>
      <c r="C166" s="98"/>
      <c r="D166" s="98"/>
      <c r="E166" s="98"/>
      <c r="F166" s="98"/>
      <c r="G166" s="98"/>
      <c r="H166" s="98"/>
      <c r="I166" s="98"/>
      <c r="J166" s="74"/>
    </row>
    <row r="167" spans="1:10" x14ac:dyDescent="0.25">
      <c r="A167" s="97"/>
      <c r="B167" s="97"/>
      <c r="C167" s="98"/>
      <c r="D167" s="98"/>
      <c r="E167" s="98"/>
      <c r="F167" s="98"/>
      <c r="G167" s="98"/>
      <c r="H167" s="98"/>
      <c r="I167" s="98"/>
      <c r="J167" s="74"/>
    </row>
    <row r="168" spans="1:10" x14ac:dyDescent="0.25">
      <c r="A168" s="97"/>
      <c r="B168" s="97"/>
      <c r="C168" s="98"/>
      <c r="D168" s="98"/>
      <c r="E168" s="98"/>
      <c r="F168" s="98"/>
      <c r="G168" s="98"/>
      <c r="H168" s="98"/>
      <c r="I168" s="98"/>
      <c r="J168" s="74"/>
    </row>
    <row r="169" spans="1:10" x14ac:dyDescent="0.25">
      <c r="A169" s="97"/>
      <c r="B169" s="97"/>
      <c r="C169" s="98"/>
      <c r="D169" s="98"/>
      <c r="E169" s="98"/>
      <c r="F169" s="98"/>
      <c r="G169" s="98"/>
      <c r="H169" s="98"/>
      <c r="I169" s="98"/>
      <c r="J169" s="74"/>
    </row>
    <row r="170" spans="1:10" x14ac:dyDescent="0.25">
      <c r="A170" s="97"/>
      <c r="B170" s="97"/>
      <c r="C170" s="98"/>
      <c r="D170" s="98"/>
      <c r="E170" s="98"/>
      <c r="F170" s="98"/>
      <c r="G170" s="98"/>
      <c r="H170" s="98"/>
      <c r="I170" s="98"/>
      <c r="J170" s="74"/>
    </row>
    <row r="171" spans="1:10" x14ac:dyDescent="0.25">
      <c r="A171" s="97"/>
      <c r="B171" s="97"/>
      <c r="C171" s="98"/>
      <c r="D171" s="98"/>
      <c r="E171" s="98"/>
      <c r="F171" s="98"/>
      <c r="G171" s="98"/>
      <c r="H171" s="98"/>
      <c r="I171" s="98"/>
      <c r="J171" s="74"/>
    </row>
    <row r="172" spans="1:10" x14ac:dyDescent="0.25">
      <c r="A172" s="97"/>
      <c r="B172" s="97"/>
      <c r="C172" s="98"/>
      <c r="D172" s="98"/>
      <c r="E172" s="98"/>
      <c r="F172" s="98"/>
      <c r="G172" s="98"/>
      <c r="H172" s="98"/>
      <c r="I172" s="98"/>
      <c r="J172" s="74"/>
    </row>
    <row r="173" spans="1:10" x14ac:dyDescent="0.25">
      <c r="A173" s="97"/>
      <c r="B173" s="97"/>
      <c r="C173" s="98"/>
      <c r="D173" s="98"/>
      <c r="E173" s="98"/>
      <c r="F173" s="98"/>
      <c r="G173" s="98"/>
      <c r="H173" s="98"/>
      <c r="I173" s="98"/>
      <c r="J173" s="74"/>
    </row>
    <row r="174" spans="1:10" x14ac:dyDescent="0.25">
      <c r="A174" s="97"/>
      <c r="B174" s="97"/>
      <c r="C174" s="98"/>
      <c r="D174" s="98"/>
      <c r="E174" s="98"/>
      <c r="F174" s="98"/>
      <c r="G174" s="98"/>
      <c r="H174" s="98"/>
      <c r="I174" s="98"/>
      <c r="J174" s="74"/>
    </row>
    <row r="175" spans="1:10" x14ac:dyDescent="0.25">
      <c r="A175" s="97"/>
      <c r="B175" s="97"/>
      <c r="C175" s="98"/>
      <c r="D175" s="98"/>
      <c r="E175" s="98"/>
      <c r="F175" s="98"/>
      <c r="G175" s="98"/>
      <c r="H175" s="98"/>
      <c r="I175" s="98"/>
      <c r="J175" s="74"/>
    </row>
    <row r="176" spans="1:10" x14ac:dyDescent="0.25">
      <c r="A176" s="97"/>
      <c r="B176" s="97"/>
      <c r="C176" s="98"/>
      <c r="D176" s="98"/>
      <c r="E176" s="98"/>
      <c r="F176" s="98"/>
      <c r="G176" s="98"/>
      <c r="H176" s="98"/>
      <c r="I176" s="98"/>
      <c r="J176" s="74"/>
    </row>
    <row r="177" spans="1:10" x14ac:dyDescent="0.25">
      <c r="A177" s="97"/>
      <c r="B177" s="97"/>
      <c r="C177" s="98"/>
      <c r="D177" s="98"/>
      <c r="E177" s="98"/>
      <c r="F177" s="98"/>
      <c r="G177" s="98"/>
      <c r="H177" s="98"/>
      <c r="I177" s="98"/>
      <c r="J177" s="74"/>
    </row>
    <row r="178" spans="1:10" x14ac:dyDescent="0.25">
      <c r="A178" s="97"/>
      <c r="B178" s="97"/>
      <c r="C178" s="98"/>
      <c r="D178" s="98"/>
      <c r="E178" s="98"/>
      <c r="F178" s="98"/>
      <c r="G178" s="98"/>
      <c r="H178" s="98"/>
      <c r="I178" s="98"/>
      <c r="J178" s="74"/>
    </row>
    <row r="179" spans="1:10" x14ac:dyDescent="0.25">
      <c r="A179" s="97"/>
      <c r="B179" s="97"/>
      <c r="C179" s="98"/>
      <c r="D179" s="98"/>
      <c r="E179" s="98"/>
      <c r="F179" s="98"/>
      <c r="G179" s="98"/>
      <c r="H179" s="98"/>
      <c r="I179" s="98"/>
      <c r="J179" s="74"/>
    </row>
    <row r="180" spans="1:10" x14ac:dyDescent="0.25">
      <c r="A180" s="97"/>
      <c r="B180" s="97"/>
      <c r="C180" s="98"/>
      <c r="D180" s="98"/>
      <c r="E180" s="98"/>
      <c r="F180" s="98"/>
      <c r="G180" s="98"/>
      <c r="H180" s="98"/>
      <c r="I180" s="98"/>
      <c r="J180" s="74"/>
    </row>
    <row r="181" spans="1:10" x14ac:dyDescent="0.25">
      <c r="A181" s="97"/>
      <c r="B181" s="97"/>
      <c r="C181" s="98"/>
      <c r="D181" s="98"/>
      <c r="E181" s="98"/>
      <c r="F181" s="98"/>
      <c r="G181" s="98"/>
      <c r="H181" s="98"/>
      <c r="I181" s="98"/>
      <c r="J181" s="74"/>
    </row>
    <row r="182" spans="1:10" x14ac:dyDescent="0.25">
      <c r="A182" s="97"/>
      <c r="B182" s="97"/>
      <c r="C182" s="98"/>
      <c r="D182" s="98"/>
      <c r="E182" s="98"/>
      <c r="F182" s="98"/>
      <c r="G182" s="98"/>
      <c r="H182" s="98"/>
      <c r="I182" s="98"/>
      <c r="J182" s="74"/>
    </row>
    <row r="183" spans="1:10" x14ac:dyDescent="0.25">
      <c r="A183" s="97"/>
      <c r="B183" s="97"/>
      <c r="C183" s="98"/>
      <c r="D183" s="98"/>
      <c r="E183" s="98"/>
      <c r="F183" s="98"/>
      <c r="G183" s="98"/>
      <c r="H183" s="98"/>
      <c r="I183" s="98"/>
      <c r="J183" s="74"/>
    </row>
    <row r="184" spans="1:10" x14ac:dyDescent="0.25">
      <c r="A184" s="97"/>
      <c r="B184" s="97"/>
      <c r="C184" s="98"/>
      <c r="D184" s="98"/>
      <c r="E184" s="98"/>
      <c r="F184" s="98"/>
      <c r="G184" s="98"/>
      <c r="H184" s="98"/>
      <c r="I184" s="98"/>
      <c r="J184" s="74"/>
    </row>
    <row r="185" spans="1:10" x14ac:dyDescent="0.25">
      <c r="A185" s="97"/>
      <c r="B185" s="97"/>
      <c r="C185" s="98"/>
      <c r="D185" s="98"/>
      <c r="E185" s="98"/>
      <c r="F185" s="98"/>
      <c r="G185" s="98"/>
      <c r="H185" s="98"/>
      <c r="I185" s="98"/>
      <c r="J185" s="74"/>
    </row>
    <row r="186" spans="1:10" x14ac:dyDescent="0.25">
      <c r="A186" s="97"/>
      <c r="B186" s="97"/>
      <c r="C186" s="98"/>
      <c r="D186" s="98"/>
      <c r="E186" s="98"/>
      <c r="F186" s="98"/>
      <c r="G186" s="98"/>
      <c r="H186" s="98"/>
      <c r="I186" s="98"/>
      <c r="J186" s="74"/>
    </row>
    <row r="187" spans="1:10" x14ac:dyDescent="0.25">
      <c r="A187" s="97"/>
      <c r="B187" s="97"/>
      <c r="C187" s="98"/>
      <c r="D187" s="98"/>
      <c r="E187" s="98"/>
      <c r="F187" s="98"/>
      <c r="G187" s="98"/>
      <c r="H187" s="98"/>
      <c r="I187" s="98"/>
      <c r="J187" s="74"/>
    </row>
    <row r="188" spans="1:10" x14ac:dyDescent="0.25">
      <c r="A188" s="97"/>
      <c r="B188" s="97"/>
      <c r="C188" s="98"/>
      <c r="D188" s="98"/>
      <c r="E188" s="98"/>
      <c r="F188" s="98"/>
      <c r="G188" s="98"/>
      <c r="H188" s="98"/>
      <c r="I188" s="98"/>
      <c r="J188" s="74"/>
    </row>
    <row r="189" spans="1:10" x14ac:dyDescent="0.25">
      <c r="A189" s="97"/>
      <c r="B189" s="97"/>
      <c r="C189" s="98"/>
      <c r="D189" s="98"/>
      <c r="E189" s="98"/>
      <c r="F189" s="98"/>
      <c r="G189" s="98"/>
      <c r="H189" s="98"/>
      <c r="I189" s="98"/>
      <c r="J189" s="74"/>
    </row>
    <row r="190" spans="1:10" x14ac:dyDescent="0.25">
      <c r="A190" s="97"/>
      <c r="B190" s="97"/>
      <c r="C190" s="98"/>
      <c r="D190" s="98"/>
      <c r="E190" s="98"/>
      <c r="F190" s="98"/>
      <c r="G190" s="98"/>
      <c r="H190" s="98"/>
      <c r="I190" s="98"/>
      <c r="J190" s="74"/>
    </row>
    <row r="191" spans="1:10" x14ac:dyDescent="0.25">
      <c r="A191" s="97"/>
      <c r="B191" s="97"/>
      <c r="C191" s="98"/>
      <c r="D191" s="98"/>
      <c r="E191" s="98"/>
      <c r="F191" s="98"/>
      <c r="G191" s="98"/>
      <c r="H191" s="98"/>
      <c r="I191" s="98"/>
      <c r="J191" s="74"/>
    </row>
    <row r="192" spans="1:10" x14ac:dyDescent="0.25">
      <c r="A192" s="97"/>
      <c r="B192" s="97"/>
      <c r="C192" s="98"/>
      <c r="D192" s="98"/>
      <c r="E192" s="98"/>
      <c r="F192" s="98"/>
      <c r="G192" s="98"/>
      <c r="H192" s="98"/>
      <c r="I192" s="98"/>
      <c r="J192" s="74"/>
    </row>
    <row r="193" spans="1:10" x14ac:dyDescent="0.25">
      <c r="A193" s="97"/>
      <c r="B193" s="97"/>
      <c r="C193" s="98"/>
      <c r="D193" s="98"/>
      <c r="E193" s="98"/>
      <c r="F193" s="98"/>
      <c r="G193" s="98"/>
      <c r="H193" s="98"/>
      <c r="I193" s="98"/>
      <c r="J193" s="74"/>
    </row>
    <row r="194" spans="1:10" x14ac:dyDescent="0.25">
      <c r="A194" s="97"/>
      <c r="B194" s="97"/>
      <c r="C194" s="98"/>
      <c r="D194" s="98"/>
      <c r="E194" s="98"/>
      <c r="F194" s="98"/>
      <c r="G194" s="98"/>
      <c r="H194" s="98"/>
      <c r="I194" s="98"/>
      <c r="J194" s="74"/>
    </row>
    <row r="195" spans="1:10" x14ac:dyDescent="0.25">
      <c r="A195" s="97"/>
      <c r="B195" s="97"/>
      <c r="C195" s="98"/>
      <c r="D195" s="98"/>
      <c r="E195" s="98"/>
      <c r="F195" s="98"/>
      <c r="G195" s="98"/>
      <c r="H195" s="98"/>
      <c r="I195" s="98"/>
      <c r="J195" s="74"/>
    </row>
    <row r="196" spans="1:10" x14ac:dyDescent="0.25">
      <c r="A196" s="97"/>
      <c r="B196" s="97"/>
      <c r="C196" s="98"/>
      <c r="D196" s="98"/>
      <c r="E196" s="98"/>
      <c r="F196" s="98"/>
      <c r="G196" s="98"/>
      <c r="H196" s="98"/>
      <c r="I196" s="98"/>
      <c r="J196" s="74"/>
    </row>
    <row r="197" spans="1:10" x14ac:dyDescent="0.25">
      <c r="A197" s="97"/>
      <c r="B197" s="97"/>
      <c r="C197" s="98"/>
      <c r="D197" s="98"/>
      <c r="E197" s="98"/>
      <c r="F197" s="98"/>
      <c r="G197" s="98"/>
      <c r="H197" s="98"/>
      <c r="I197" s="98"/>
      <c r="J197" s="74"/>
    </row>
    <row r="198" spans="1:10" x14ac:dyDescent="0.25">
      <c r="A198" s="97"/>
      <c r="B198" s="97"/>
      <c r="C198" s="98"/>
      <c r="D198" s="98"/>
      <c r="E198" s="98"/>
      <c r="F198" s="98"/>
      <c r="G198" s="98"/>
      <c r="H198" s="98"/>
      <c r="I198" s="98"/>
      <c r="J198" s="74"/>
    </row>
    <row r="199" spans="1:10" x14ac:dyDescent="0.25">
      <c r="A199" s="97"/>
      <c r="B199" s="97"/>
      <c r="C199" s="98"/>
      <c r="D199" s="98"/>
      <c r="E199" s="98"/>
      <c r="F199" s="98"/>
      <c r="G199" s="98"/>
      <c r="H199" s="98"/>
      <c r="I199" s="98"/>
      <c r="J199" s="74"/>
    </row>
    <row r="200" spans="1:10" x14ac:dyDescent="0.25">
      <c r="A200" s="97"/>
      <c r="B200" s="97"/>
      <c r="C200" s="98"/>
      <c r="D200" s="98"/>
      <c r="E200" s="98"/>
      <c r="F200" s="98"/>
      <c r="G200" s="98"/>
      <c r="H200" s="98"/>
      <c r="I200" s="98"/>
      <c r="J200" s="74"/>
    </row>
    <row r="201" spans="1:10" x14ac:dyDescent="0.25">
      <c r="A201" s="97"/>
      <c r="B201" s="97"/>
      <c r="C201" s="98"/>
      <c r="D201" s="98"/>
      <c r="E201" s="98"/>
      <c r="F201" s="98"/>
      <c r="G201" s="98"/>
      <c r="H201" s="98"/>
      <c r="I201" s="98"/>
      <c r="J201" s="74"/>
    </row>
    <row r="202" spans="1:10" x14ac:dyDescent="0.25">
      <c r="A202" s="97"/>
      <c r="B202" s="97"/>
      <c r="C202" s="98"/>
      <c r="D202" s="98"/>
      <c r="E202" s="98"/>
      <c r="F202" s="98"/>
      <c r="G202" s="98"/>
      <c r="H202" s="98"/>
      <c r="I202" s="98"/>
      <c r="J202" s="74"/>
    </row>
    <row r="203" spans="1:10" x14ac:dyDescent="0.25">
      <c r="A203" s="97"/>
      <c r="B203" s="97"/>
      <c r="C203" s="98"/>
      <c r="D203" s="98"/>
      <c r="E203" s="98"/>
      <c r="F203" s="98"/>
      <c r="G203" s="98"/>
      <c r="H203" s="98"/>
      <c r="I203" s="98"/>
      <c r="J203" s="74"/>
    </row>
    <row r="204" spans="1:10" x14ac:dyDescent="0.25">
      <c r="A204" s="97"/>
      <c r="B204" s="97"/>
      <c r="C204" s="98"/>
      <c r="D204" s="98"/>
      <c r="E204" s="98"/>
      <c r="F204" s="98"/>
      <c r="G204" s="98"/>
      <c r="H204" s="98"/>
      <c r="I204" s="98"/>
      <c r="J204" s="74"/>
    </row>
    <row r="205" spans="1:10" x14ac:dyDescent="0.25">
      <c r="A205" s="97"/>
      <c r="B205" s="97"/>
      <c r="C205" s="98"/>
      <c r="D205" s="98"/>
      <c r="E205" s="98"/>
      <c r="F205" s="98"/>
      <c r="G205" s="98"/>
      <c r="H205" s="98"/>
      <c r="I205" s="98"/>
      <c r="J205" s="74"/>
    </row>
    <row r="206" spans="1:10" x14ac:dyDescent="0.25">
      <c r="A206" s="97"/>
      <c r="B206" s="97"/>
      <c r="C206" s="98"/>
      <c r="D206" s="98"/>
      <c r="E206" s="98"/>
      <c r="F206" s="98"/>
      <c r="G206" s="98"/>
      <c r="H206" s="98"/>
      <c r="I206" s="98"/>
      <c r="J206" s="74"/>
    </row>
    <row r="207" spans="1:10" x14ac:dyDescent="0.25">
      <c r="A207" s="97"/>
      <c r="B207" s="97"/>
      <c r="C207" s="98"/>
      <c r="D207" s="98"/>
      <c r="E207" s="98"/>
      <c r="F207" s="98"/>
      <c r="G207" s="98"/>
      <c r="H207" s="98"/>
      <c r="I207" s="98"/>
      <c r="J207" s="74"/>
    </row>
    <row r="208" spans="1:10" x14ac:dyDescent="0.25">
      <c r="A208" s="97"/>
      <c r="B208" s="97"/>
      <c r="C208" s="98"/>
      <c r="D208" s="98"/>
      <c r="E208" s="98"/>
      <c r="F208" s="98"/>
      <c r="G208" s="98"/>
      <c r="H208" s="98"/>
      <c r="I208" s="98"/>
      <c r="J208" s="74"/>
    </row>
    <row r="209" spans="1:10" x14ac:dyDescent="0.25">
      <c r="A209" s="97"/>
      <c r="B209" s="97"/>
      <c r="C209" s="98"/>
      <c r="D209" s="98"/>
      <c r="E209" s="98"/>
      <c r="F209" s="98"/>
      <c r="G209" s="98"/>
      <c r="H209" s="98"/>
      <c r="I209" s="98"/>
      <c r="J209" s="74"/>
    </row>
    <row r="210" spans="1:10" x14ac:dyDescent="0.25">
      <c r="A210" s="97"/>
      <c r="B210" s="97"/>
      <c r="C210" s="98"/>
      <c r="D210" s="98"/>
      <c r="E210" s="98"/>
      <c r="F210" s="98"/>
      <c r="G210" s="98"/>
      <c r="H210" s="98"/>
      <c r="I210" s="98"/>
      <c r="J210" s="74"/>
    </row>
    <row r="211" spans="1:10" x14ac:dyDescent="0.25">
      <c r="A211" s="97"/>
      <c r="B211" s="97"/>
      <c r="C211" s="98"/>
      <c r="D211" s="98"/>
      <c r="E211" s="98"/>
      <c r="F211" s="98"/>
      <c r="G211" s="98"/>
      <c r="H211" s="98"/>
      <c r="I211" s="98"/>
      <c r="J211" s="74"/>
    </row>
    <row r="212" spans="1:10" x14ac:dyDescent="0.25">
      <c r="A212" s="97"/>
      <c r="B212" s="97"/>
      <c r="C212" s="98"/>
      <c r="D212" s="98"/>
      <c r="E212" s="98"/>
      <c r="F212" s="98"/>
      <c r="G212" s="98"/>
      <c r="H212" s="98"/>
      <c r="I212" s="98"/>
      <c r="J212" s="74"/>
    </row>
    <row r="213" spans="1:10" x14ac:dyDescent="0.25">
      <c r="A213" s="97"/>
      <c r="B213" s="97"/>
      <c r="C213" s="98"/>
      <c r="D213" s="98"/>
      <c r="E213" s="98"/>
      <c r="F213" s="98"/>
      <c r="G213" s="98"/>
      <c r="H213" s="98"/>
      <c r="I213" s="98"/>
      <c r="J213" s="74"/>
    </row>
    <row r="214" spans="1:10" x14ac:dyDescent="0.25">
      <c r="A214" s="97"/>
      <c r="B214" s="97"/>
      <c r="C214" s="98"/>
      <c r="D214" s="98"/>
      <c r="E214" s="98"/>
      <c r="F214" s="98"/>
      <c r="G214" s="98"/>
      <c r="H214" s="98"/>
      <c r="I214" s="98"/>
      <c r="J214" s="74"/>
    </row>
    <row r="215" spans="1:10" x14ac:dyDescent="0.25">
      <c r="A215" s="97"/>
      <c r="B215" s="97"/>
      <c r="C215" s="98"/>
      <c r="D215" s="98"/>
      <c r="E215" s="98"/>
      <c r="F215" s="98"/>
      <c r="G215" s="98"/>
      <c r="H215" s="98"/>
      <c r="I215" s="98"/>
      <c r="J215" s="74"/>
    </row>
    <row r="216" spans="1:10" x14ac:dyDescent="0.25">
      <c r="A216" s="97"/>
      <c r="B216" s="97"/>
      <c r="C216" s="98"/>
      <c r="D216" s="98"/>
      <c r="E216" s="98"/>
      <c r="F216" s="98"/>
      <c r="G216" s="98"/>
      <c r="H216" s="98"/>
      <c r="I216" s="98"/>
      <c r="J216" s="74"/>
    </row>
    <row r="217" spans="1:10" x14ac:dyDescent="0.25">
      <c r="A217" s="97"/>
      <c r="B217" s="97"/>
      <c r="C217" s="98"/>
      <c r="D217" s="98"/>
      <c r="E217" s="98"/>
      <c r="F217" s="98"/>
      <c r="G217" s="98"/>
      <c r="H217" s="98"/>
      <c r="I217" s="98"/>
      <c r="J217" s="74"/>
    </row>
    <row r="218" spans="1:10" x14ac:dyDescent="0.25">
      <c r="A218" s="97"/>
      <c r="B218" s="97"/>
      <c r="C218" s="98"/>
      <c r="D218" s="98"/>
      <c r="E218" s="98"/>
      <c r="F218" s="98"/>
      <c r="G218" s="98"/>
      <c r="H218" s="98"/>
      <c r="I218" s="98"/>
      <c r="J218" s="74"/>
    </row>
    <row r="219" spans="1:10" x14ac:dyDescent="0.25">
      <c r="A219" s="97"/>
      <c r="B219" s="97"/>
      <c r="C219" s="98"/>
      <c r="D219" s="98"/>
      <c r="E219" s="98"/>
      <c r="F219" s="98"/>
      <c r="G219" s="98"/>
      <c r="H219" s="98"/>
      <c r="I219" s="98"/>
      <c r="J219" s="74"/>
    </row>
    <row r="220" spans="1:10" x14ac:dyDescent="0.25">
      <c r="A220" s="97"/>
      <c r="B220" s="97"/>
      <c r="C220" s="98"/>
      <c r="D220" s="98"/>
      <c r="E220" s="98"/>
      <c r="F220" s="98"/>
      <c r="G220" s="98"/>
      <c r="H220" s="98"/>
      <c r="I220" s="98"/>
      <c r="J220" s="74"/>
    </row>
    <row r="221" spans="1:10" x14ac:dyDescent="0.25">
      <c r="A221" s="97"/>
      <c r="B221" s="97"/>
      <c r="C221" s="98"/>
      <c r="D221" s="98"/>
      <c r="E221" s="98"/>
      <c r="F221" s="98"/>
      <c r="G221" s="98"/>
      <c r="H221" s="98"/>
      <c r="I221" s="98"/>
      <c r="J221" s="74"/>
    </row>
    <row r="222" spans="1:10" x14ac:dyDescent="0.25">
      <c r="A222" s="97"/>
      <c r="B222" s="97"/>
      <c r="C222" s="98"/>
      <c r="D222" s="98"/>
      <c r="E222" s="98"/>
      <c r="F222" s="98"/>
      <c r="G222" s="98"/>
      <c r="H222" s="98"/>
      <c r="I222" s="98"/>
      <c r="J222" s="74"/>
    </row>
    <row r="223" spans="1:10" x14ac:dyDescent="0.25">
      <c r="A223" s="97"/>
      <c r="B223" s="97"/>
      <c r="C223" s="98"/>
      <c r="D223" s="98"/>
      <c r="E223" s="98"/>
      <c r="F223" s="98"/>
      <c r="G223" s="98"/>
      <c r="H223" s="98"/>
      <c r="I223" s="98"/>
      <c r="J223" s="74"/>
    </row>
    <row r="224" spans="1:10" x14ac:dyDescent="0.25">
      <c r="A224" s="97"/>
      <c r="B224" s="97"/>
      <c r="C224" s="98"/>
      <c r="D224" s="98"/>
      <c r="E224" s="98"/>
      <c r="F224" s="98"/>
      <c r="G224" s="98"/>
      <c r="H224" s="98"/>
      <c r="I224" s="98"/>
      <c r="J224" s="74"/>
    </row>
    <row r="225" spans="1:10" x14ac:dyDescent="0.25">
      <c r="A225" s="97"/>
      <c r="B225" s="97"/>
      <c r="C225" s="98"/>
      <c r="D225" s="98"/>
      <c r="E225" s="98"/>
      <c r="F225" s="98"/>
      <c r="G225" s="98"/>
      <c r="H225" s="98"/>
      <c r="I225" s="98"/>
      <c r="J225" s="74"/>
    </row>
    <row r="226" spans="1:10" x14ac:dyDescent="0.25">
      <c r="A226" s="97"/>
      <c r="B226" s="97"/>
      <c r="C226" s="98"/>
      <c r="D226" s="98"/>
      <c r="E226" s="98"/>
      <c r="F226" s="98"/>
      <c r="G226" s="98"/>
      <c r="H226" s="98"/>
      <c r="I226" s="98"/>
      <c r="J226" s="74"/>
    </row>
    <row r="227" spans="1:10" x14ac:dyDescent="0.25">
      <c r="A227" s="97"/>
      <c r="B227" s="97"/>
      <c r="C227" s="98"/>
      <c r="D227" s="98"/>
      <c r="E227" s="98"/>
      <c r="F227" s="98"/>
      <c r="G227" s="98"/>
      <c r="H227" s="98"/>
      <c r="I227" s="98"/>
      <c r="J227" s="74"/>
    </row>
    <row r="228" spans="1:10" x14ac:dyDescent="0.25">
      <c r="A228" s="97"/>
      <c r="B228" s="97"/>
      <c r="C228" s="98"/>
      <c r="D228" s="98"/>
      <c r="E228" s="98"/>
      <c r="F228" s="98"/>
      <c r="G228" s="98"/>
      <c r="H228" s="98"/>
      <c r="I228" s="98"/>
      <c r="J228" s="74"/>
    </row>
    <row r="229" spans="1:10" x14ac:dyDescent="0.25">
      <c r="A229" s="97"/>
      <c r="B229" s="97"/>
      <c r="C229" s="98"/>
      <c r="D229" s="98"/>
      <c r="E229" s="98"/>
      <c r="F229" s="98"/>
      <c r="G229" s="98"/>
      <c r="H229" s="98"/>
      <c r="I229" s="98"/>
      <c r="J229" s="74"/>
    </row>
    <row r="230" spans="1:10" x14ac:dyDescent="0.25">
      <c r="A230" s="97"/>
      <c r="B230" s="97"/>
      <c r="C230" s="98"/>
      <c r="D230" s="98"/>
      <c r="E230" s="98"/>
      <c r="F230" s="98"/>
      <c r="G230" s="98"/>
      <c r="H230" s="98"/>
      <c r="I230" s="98"/>
      <c r="J230" s="74"/>
    </row>
    <row r="231" spans="1:10" x14ac:dyDescent="0.25">
      <c r="A231" s="97"/>
      <c r="B231" s="97"/>
      <c r="C231" s="98"/>
      <c r="D231" s="98"/>
      <c r="E231" s="98"/>
      <c r="F231" s="98"/>
      <c r="G231" s="98"/>
      <c r="H231" s="98"/>
      <c r="I231" s="98"/>
      <c r="J231" s="74"/>
    </row>
    <row r="232" spans="1:10" x14ac:dyDescent="0.25">
      <c r="A232" s="97"/>
      <c r="B232" s="97"/>
      <c r="C232" s="98"/>
      <c r="D232" s="98"/>
      <c r="E232" s="98"/>
      <c r="F232" s="98"/>
      <c r="G232" s="98"/>
      <c r="H232" s="98"/>
      <c r="I232" s="98"/>
      <c r="J232" s="74"/>
    </row>
    <row r="233" spans="1:10" x14ac:dyDescent="0.25">
      <c r="A233" s="97"/>
      <c r="B233" s="97"/>
      <c r="C233" s="98"/>
      <c r="D233" s="98"/>
      <c r="E233" s="98"/>
      <c r="F233" s="98"/>
      <c r="G233" s="98"/>
      <c r="H233" s="98"/>
      <c r="I233" s="98"/>
      <c r="J233" s="74"/>
    </row>
    <row r="234" spans="1:10" x14ac:dyDescent="0.25">
      <c r="A234" s="97"/>
      <c r="B234" s="97"/>
      <c r="C234" s="98"/>
      <c r="D234" s="98"/>
      <c r="E234" s="98"/>
      <c r="F234" s="98"/>
      <c r="G234" s="98"/>
      <c r="H234" s="98"/>
      <c r="I234" s="98"/>
      <c r="J234" s="74"/>
    </row>
    <row r="235" spans="1:10" x14ac:dyDescent="0.25">
      <c r="A235" s="97"/>
      <c r="B235" s="97"/>
      <c r="C235" s="98"/>
      <c r="D235" s="98"/>
      <c r="E235" s="98"/>
      <c r="F235" s="98"/>
      <c r="G235" s="98"/>
      <c r="H235" s="98"/>
      <c r="I235" s="98"/>
      <c r="J235" s="74"/>
    </row>
    <row r="236" spans="1:10" x14ac:dyDescent="0.25">
      <c r="A236" s="97"/>
      <c r="B236" s="97"/>
      <c r="C236" s="98"/>
      <c r="D236" s="98"/>
      <c r="E236" s="98"/>
      <c r="F236" s="98"/>
      <c r="G236" s="98"/>
      <c r="H236" s="98"/>
      <c r="I236" s="98"/>
      <c r="J236" s="74"/>
    </row>
    <row r="237" spans="1:10" x14ac:dyDescent="0.25">
      <c r="A237" s="97"/>
      <c r="B237" s="97"/>
      <c r="C237" s="98"/>
      <c r="D237" s="98"/>
      <c r="E237" s="98"/>
      <c r="F237" s="98"/>
      <c r="G237" s="98"/>
      <c r="H237" s="98"/>
      <c r="I237" s="98"/>
      <c r="J237" s="74"/>
    </row>
    <row r="238" spans="1:10" x14ac:dyDescent="0.25">
      <c r="A238" s="97"/>
      <c r="B238" s="97"/>
      <c r="C238" s="98"/>
      <c r="D238" s="98"/>
      <c r="E238" s="98"/>
      <c r="F238" s="98"/>
      <c r="G238" s="98"/>
      <c r="H238" s="98"/>
      <c r="I238" s="98"/>
      <c r="J238" s="74"/>
    </row>
    <row r="239" spans="1:10" x14ac:dyDescent="0.25">
      <c r="A239" s="97"/>
      <c r="B239" s="97"/>
      <c r="C239" s="98"/>
      <c r="D239" s="98"/>
      <c r="E239" s="98"/>
      <c r="F239" s="98"/>
      <c r="G239" s="98"/>
      <c r="H239" s="98"/>
      <c r="I239" s="98"/>
      <c r="J239" s="74"/>
    </row>
    <row r="240" spans="1:10" x14ac:dyDescent="0.25">
      <c r="A240" s="97"/>
      <c r="B240" s="97"/>
      <c r="C240" s="98"/>
      <c r="D240" s="98"/>
      <c r="E240" s="98"/>
      <c r="F240" s="98"/>
      <c r="G240" s="98"/>
      <c r="H240" s="98"/>
      <c r="I240" s="98"/>
      <c r="J240" s="74"/>
    </row>
    <row r="241" spans="1:10" x14ac:dyDescent="0.25">
      <c r="A241" s="97"/>
      <c r="B241" s="97"/>
      <c r="C241" s="98"/>
      <c r="D241" s="98"/>
      <c r="E241" s="98"/>
      <c r="F241" s="98"/>
      <c r="G241" s="98"/>
      <c r="H241" s="98"/>
      <c r="I241" s="98"/>
      <c r="J241" s="74"/>
    </row>
    <row r="242" spans="1:10" x14ac:dyDescent="0.25">
      <c r="A242" s="97"/>
      <c r="B242" s="97"/>
      <c r="C242" s="98"/>
      <c r="D242" s="98"/>
      <c r="E242" s="98"/>
      <c r="F242" s="98"/>
      <c r="G242" s="98"/>
      <c r="H242" s="98"/>
      <c r="I242" s="98"/>
      <c r="J242" s="74"/>
    </row>
    <row r="243" spans="1:10" x14ac:dyDescent="0.25">
      <c r="A243" s="97"/>
      <c r="B243" s="97"/>
      <c r="C243" s="98"/>
      <c r="D243" s="98"/>
      <c r="E243" s="98"/>
      <c r="F243" s="98"/>
      <c r="G243" s="98"/>
      <c r="H243" s="98"/>
      <c r="I243" s="98"/>
      <c r="J243" s="74"/>
    </row>
    <row r="244" spans="1:10" x14ac:dyDescent="0.25">
      <c r="A244" s="97"/>
      <c r="B244" s="97"/>
      <c r="C244" s="98"/>
      <c r="D244" s="98"/>
      <c r="E244" s="98"/>
      <c r="F244" s="98"/>
      <c r="G244" s="98"/>
      <c r="H244" s="98"/>
      <c r="I244" s="98"/>
      <c r="J244" s="74"/>
    </row>
    <row r="245" spans="1:10" x14ac:dyDescent="0.25">
      <c r="A245" s="97"/>
      <c r="B245" s="97"/>
      <c r="C245" s="98"/>
      <c r="D245" s="98"/>
      <c r="E245" s="98"/>
      <c r="F245" s="98"/>
      <c r="G245" s="98"/>
      <c r="H245" s="98"/>
      <c r="I245" s="98"/>
      <c r="J245" s="74"/>
    </row>
    <row r="246" spans="1:10" x14ac:dyDescent="0.25">
      <c r="A246" s="97"/>
      <c r="B246" s="97"/>
      <c r="C246" s="98"/>
      <c r="D246" s="98"/>
      <c r="E246" s="98"/>
      <c r="F246" s="98"/>
      <c r="G246" s="98"/>
      <c r="H246" s="98"/>
      <c r="I246" s="98"/>
      <c r="J246" s="74"/>
    </row>
    <row r="247" spans="1:10" x14ac:dyDescent="0.25">
      <c r="A247" s="97"/>
      <c r="B247" s="97"/>
      <c r="C247" s="98"/>
      <c r="D247" s="98"/>
      <c r="E247" s="98"/>
      <c r="F247" s="98"/>
      <c r="G247" s="98"/>
      <c r="H247" s="98"/>
      <c r="I247" s="98"/>
      <c r="J247" s="74"/>
    </row>
    <row r="248" spans="1:10" x14ac:dyDescent="0.25">
      <c r="A248" s="97"/>
      <c r="B248" s="97"/>
      <c r="C248" s="98"/>
      <c r="D248" s="98"/>
      <c r="E248" s="98"/>
      <c r="F248" s="98"/>
      <c r="G248" s="98"/>
      <c r="H248" s="98"/>
      <c r="I248" s="98"/>
      <c r="J248" s="74"/>
    </row>
    <row r="249" spans="1:10" x14ac:dyDescent="0.25">
      <c r="A249" s="97"/>
      <c r="B249" s="97"/>
      <c r="C249" s="98"/>
      <c r="D249" s="98"/>
      <c r="E249" s="98"/>
      <c r="F249" s="98"/>
      <c r="G249" s="98"/>
      <c r="H249" s="98"/>
      <c r="I249" s="98"/>
      <c r="J249" s="74"/>
    </row>
    <row r="250" spans="1:10" x14ac:dyDescent="0.25">
      <c r="A250" s="97"/>
      <c r="B250" s="97"/>
      <c r="C250" s="98"/>
      <c r="D250" s="98"/>
      <c r="E250" s="98"/>
      <c r="F250" s="98"/>
      <c r="G250" s="98"/>
      <c r="H250" s="98"/>
      <c r="I250" s="98"/>
      <c r="J250" s="74"/>
    </row>
    <row r="251" spans="1:10" x14ac:dyDescent="0.25">
      <c r="A251" s="97"/>
      <c r="B251" s="97"/>
      <c r="C251" s="98"/>
      <c r="D251" s="98"/>
      <c r="E251" s="98"/>
      <c r="F251" s="98"/>
      <c r="G251" s="98"/>
      <c r="H251" s="98"/>
      <c r="I251" s="98"/>
      <c r="J251" s="74"/>
    </row>
    <row r="252" spans="1:10" x14ac:dyDescent="0.25">
      <c r="A252" s="97"/>
      <c r="B252" s="97"/>
      <c r="C252" s="98"/>
      <c r="D252" s="98"/>
      <c r="E252" s="98"/>
      <c r="F252" s="98"/>
      <c r="G252" s="98"/>
      <c r="H252" s="98"/>
      <c r="I252" s="98"/>
      <c r="J252" s="74"/>
    </row>
    <row r="253" spans="1:10" x14ac:dyDescent="0.25">
      <c r="A253" s="97"/>
      <c r="B253" s="97"/>
      <c r="C253" s="98"/>
      <c r="D253" s="98"/>
      <c r="E253" s="98"/>
      <c r="F253" s="98"/>
      <c r="G253" s="98"/>
      <c r="H253" s="98"/>
      <c r="I253" s="98"/>
      <c r="J253" s="74"/>
    </row>
    <row r="254" spans="1:10" x14ac:dyDescent="0.25">
      <c r="A254" s="97"/>
      <c r="B254" s="97"/>
      <c r="C254" s="98"/>
      <c r="D254" s="98"/>
      <c r="E254" s="98"/>
      <c r="F254" s="98"/>
      <c r="G254" s="98"/>
      <c r="H254" s="98"/>
      <c r="I254" s="98"/>
      <c r="J254" s="74"/>
    </row>
    <row r="255" spans="1:10" x14ac:dyDescent="0.25">
      <c r="A255" s="97"/>
      <c r="B255" s="97"/>
      <c r="C255" s="98"/>
      <c r="D255" s="98"/>
      <c r="E255" s="98"/>
      <c r="F255" s="98"/>
      <c r="G255" s="98"/>
      <c r="H255" s="98"/>
      <c r="I255" s="98"/>
      <c r="J255" s="74"/>
    </row>
    <row r="256" spans="1:10" x14ac:dyDescent="0.25">
      <c r="A256" s="97"/>
      <c r="B256" s="97"/>
      <c r="C256" s="98"/>
      <c r="D256" s="98"/>
      <c r="E256" s="98"/>
      <c r="F256" s="98"/>
      <c r="G256" s="98"/>
      <c r="H256" s="98"/>
      <c r="I256" s="98"/>
      <c r="J256" s="74"/>
    </row>
    <row r="257" spans="1:10" x14ac:dyDescent="0.25">
      <c r="A257" s="97"/>
      <c r="B257" s="97"/>
      <c r="C257" s="98"/>
      <c r="D257" s="98"/>
      <c r="E257" s="98"/>
      <c r="F257" s="98"/>
      <c r="G257" s="98"/>
      <c r="H257" s="98"/>
      <c r="I257" s="98"/>
      <c r="J257" s="74"/>
    </row>
    <row r="258" spans="1:10" x14ac:dyDescent="0.25">
      <c r="A258" s="97"/>
      <c r="B258" s="97"/>
      <c r="C258" s="98"/>
      <c r="D258" s="98"/>
      <c r="E258" s="98"/>
      <c r="F258" s="98"/>
      <c r="G258" s="98"/>
      <c r="H258" s="98"/>
      <c r="I258" s="98"/>
      <c r="J258" s="74"/>
    </row>
    <row r="259" spans="1:10" x14ac:dyDescent="0.25">
      <c r="A259" s="97"/>
      <c r="B259" s="97"/>
      <c r="C259" s="98"/>
      <c r="D259" s="98"/>
      <c r="E259" s="98"/>
      <c r="F259" s="98"/>
      <c r="G259" s="98"/>
      <c r="H259" s="98"/>
      <c r="I259" s="98"/>
      <c r="J259" s="74"/>
    </row>
    <row r="260" spans="1:10" x14ac:dyDescent="0.25">
      <c r="A260" s="97"/>
      <c r="B260" s="97"/>
      <c r="C260" s="98"/>
      <c r="D260" s="98"/>
      <c r="E260" s="98"/>
      <c r="F260" s="98"/>
      <c r="G260" s="98"/>
      <c r="H260" s="98"/>
      <c r="I260" s="74"/>
      <c r="J260" s="74"/>
    </row>
    <row r="261" spans="1:10" x14ac:dyDescent="0.25">
      <c r="A261" s="97"/>
      <c r="B261" s="97"/>
      <c r="C261" s="98"/>
      <c r="D261" s="98"/>
      <c r="E261" s="98"/>
      <c r="F261" s="98"/>
      <c r="G261" s="98"/>
      <c r="H261" s="98"/>
      <c r="I261" s="74"/>
      <c r="J261" s="74"/>
    </row>
    <row r="262" spans="1:10" x14ac:dyDescent="0.25">
      <c r="A262" s="97"/>
      <c r="B262" s="97"/>
      <c r="C262" s="98"/>
      <c r="D262" s="98"/>
      <c r="E262" s="98"/>
      <c r="F262" s="98"/>
      <c r="G262" s="98"/>
      <c r="H262" s="98"/>
      <c r="I262" s="74"/>
      <c r="J262" s="74"/>
    </row>
    <row r="263" spans="1:10" x14ac:dyDescent="0.25">
      <c r="A263" s="97"/>
      <c r="B263" s="97"/>
      <c r="C263" s="98"/>
      <c r="D263" s="98"/>
      <c r="E263" s="98"/>
      <c r="F263" s="98"/>
      <c r="G263" s="98"/>
      <c r="H263" s="98"/>
      <c r="I263" s="74"/>
      <c r="J263" s="74"/>
    </row>
    <row r="264" spans="1:10" x14ac:dyDescent="0.25">
      <c r="A264" s="97"/>
      <c r="B264" s="97"/>
      <c r="C264" s="98"/>
      <c r="D264" s="98"/>
      <c r="E264" s="98"/>
      <c r="F264" s="98"/>
      <c r="G264" s="98"/>
      <c r="H264" s="98"/>
      <c r="I264" s="74"/>
      <c r="J264" s="74"/>
    </row>
    <row r="265" spans="1:10" x14ac:dyDescent="0.25">
      <c r="A265" s="97"/>
      <c r="B265" s="97"/>
      <c r="C265" s="98"/>
      <c r="D265" s="98"/>
      <c r="E265" s="98"/>
      <c r="F265" s="98"/>
      <c r="G265" s="98"/>
      <c r="H265" s="98"/>
      <c r="I265" s="74"/>
      <c r="J265" s="74"/>
    </row>
    <row r="266" spans="1:10" x14ac:dyDescent="0.25">
      <c r="A266" s="97"/>
      <c r="B266" s="97"/>
      <c r="C266" s="98"/>
      <c r="D266" s="98"/>
      <c r="E266" s="98"/>
      <c r="F266" s="98"/>
      <c r="G266" s="98"/>
      <c r="H266" s="98"/>
      <c r="I266" s="74"/>
      <c r="J266" s="74"/>
    </row>
    <row r="267" spans="1:10" x14ac:dyDescent="0.25">
      <c r="A267" s="97"/>
      <c r="B267" s="97"/>
      <c r="C267" s="98"/>
      <c r="D267" s="98"/>
      <c r="E267" s="98"/>
      <c r="F267" s="98"/>
      <c r="G267" s="98"/>
      <c r="H267" s="98"/>
      <c r="I267" s="74"/>
      <c r="J267" s="74"/>
    </row>
    <row r="268" spans="1:10" x14ac:dyDescent="0.25">
      <c r="A268" s="97"/>
      <c r="B268" s="97"/>
      <c r="C268" s="98"/>
      <c r="D268" s="98"/>
      <c r="E268" s="98"/>
      <c r="F268" s="98"/>
      <c r="G268" s="98"/>
      <c r="H268" s="98"/>
      <c r="I268" s="74"/>
      <c r="J268" s="74"/>
    </row>
    <row r="269" spans="1:10" x14ac:dyDescent="0.25">
      <c r="A269" s="97"/>
      <c r="B269" s="97"/>
      <c r="C269" s="98"/>
      <c r="D269" s="98"/>
      <c r="E269" s="98"/>
      <c r="F269" s="98"/>
      <c r="G269" s="98"/>
      <c r="H269" s="98"/>
      <c r="I269" s="74"/>
      <c r="J269" s="74"/>
    </row>
    <row r="270" spans="1:10" x14ac:dyDescent="0.25">
      <c r="A270" s="97"/>
      <c r="B270" s="97"/>
      <c r="C270" s="98"/>
      <c r="D270" s="98"/>
      <c r="E270" s="98"/>
      <c r="F270" s="98"/>
      <c r="G270" s="98"/>
      <c r="H270" s="98"/>
      <c r="I270" s="74"/>
      <c r="J270" s="74"/>
    </row>
    <row r="271" spans="1:10" x14ac:dyDescent="0.25">
      <c r="A271" s="97"/>
      <c r="B271" s="97"/>
      <c r="C271" s="98"/>
      <c r="D271" s="98"/>
      <c r="E271" s="98"/>
      <c r="F271" s="98"/>
      <c r="G271" s="98"/>
      <c r="H271" s="98"/>
      <c r="I271" s="74"/>
      <c r="J271" s="74"/>
    </row>
    <row r="272" spans="1:10" x14ac:dyDescent="0.25">
      <c r="A272" s="97"/>
      <c r="B272" s="97"/>
      <c r="C272" s="98"/>
      <c r="D272" s="98"/>
      <c r="E272" s="98"/>
      <c r="F272" s="98"/>
      <c r="G272" s="98"/>
      <c r="H272" s="98"/>
      <c r="I272" s="74"/>
      <c r="J272" s="74"/>
    </row>
    <row r="273" spans="1:10" x14ac:dyDescent="0.25">
      <c r="A273" s="97"/>
      <c r="B273" s="97"/>
      <c r="C273" s="97"/>
      <c r="D273" s="97"/>
      <c r="E273" s="97"/>
      <c r="F273" s="97"/>
      <c r="G273" s="98"/>
      <c r="H273" s="98"/>
      <c r="I273" s="74"/>
      <c r="J273" s="74"/>
    </row>
    <row r="274" spans="1:10" x14ac:dyDescent="0.25">
      <c r="A274" s="97"/>
      <c r="B274" s="97"/>
      <c r="C274" s="97"/>
      <c r="D274" s="97"/>
      <c r="E274" s="97"/>
      <c r="F274" s="97"/>
      <c r="G274" s="98"/>
      <c r="H274" s="98"/>
      <c r="I274" s="74"/>
      <c r="J274" s="74"/>
    </row>
    <row r="275" spans="1:10" x14ac:dyDescent="0.25">
      <c r="A275" s="97"/>
      <c r="B275" s="97"/>
      <c r="C275" s="97"/>
      <c r="D275" s="97"/>
      <c r="E275" s="97"/>
      <c r="F275" s="97"/>
      <c r="G275" s="98"/>
      <c r="H275" s="98"/>
      <c r="I275" s="74"/>
      <c r="J275" s="74"/>
    </row>
    <row r="276" spans="1:10" x14ac:dyDescent="0.25">
      <c r="A276" s="97"/>
      <c r="B276" s="97"/>
      <c r="C276" s="97"/>
      <c r="D276" s="97"/>
      <c r="E276" s="97"/>
      <c r="F276" s="97"/>
      <c r="G276" s="98"/>
      <c r="H276" s="98"/>
      <c r="I276" s="74"/>
      <c r="J276" s="74"/>
    </row>
    <row r="277" spans="1:10" x14ac:dyDescent="0.25">
      <c r="A277" s="97"/>
      <c r="B277" s="97"/>
      <c r="C277" s="97"/>
      <c r="D277" s="97"/>
      <c r="E277" s="97"/>
      <c r="F277" s="97"/>
      <c r="G277" s="98"/>
      <c r="H277" s="98"/>
      <c r="I277" s="74"/>
      <c r="J277" s="74"/>
    </row>
    <row r="278" spans="1:10" x14ac:dyDescent="0.25">
      <c r="A278" s="97"/>
      <c r="B278" s="97"/>
      <c r="C278" s="97"/>
      <c r="D278" s="97"/>
      <c r="E278" s="97"/>
      <c r="F278" s="97"/>
      <c r="G278" s="98"/>
      <c r="H278" s="98"/>
      <c r="I278" s="74"/>
      <c r="J278" s="74"/>
    </row>
    <row r="279" spans="1:10" x14ac:dyDescent="0.25">
      <c r="A279" s="97"/>
      <c r="B279" s="97"/>
      <c r="C279" s="97"/>
      <c r="D279" s="97"/>
      <c r="E279" s="97"/>
      <c r="F279" s="97"/>
      <c r="G279" s="98"/>
      <c r="H279" s="98"/>
      <c r="I279" s="74"/>
      <c r="J279" s="74"/>
    </row>
    <row r="280" spans="1:10" x14ac:dyDescent="0.25">
      <c r="A280" s="97"/>
      <c r="B280" s="97"/>
      <c r="C280" s="97"/>
      <c r="D280" s="97"/>
      <c r="E280" s="97"/>
      <c r="F280" s="97"/>
      <c r="G280" s="98"/>
      <c r="H280" s="98"/>
      <c r="I280" s="74"/>
      <c r="J280" s="74"/>
    </row>
    <row r="281" spans="1:10" x14ac:dyDescent="0.25">
      <c r="A281" s="97"/>
      <c r="B281" s="97"/>
      <c r="C281" s="97"/>
      <c r="D281" s="97"/>
      <c r="E281" s="97"/>
      <c r="F281" s="97"/>
      <c r="G281" s="98"/>
      <c r="H281" s="98"/>
      <c r="I281" s="74"/>
      <c r="J281" s="74"/>
    </row>
    <row r="282" spans="1:10" x14ac:dyDescent="0.25">
      <c r="A282" s="97"/>
      <c r="B282" s="97"/>
      <c r="C282" s="97"/>
      <c r="D282" s="97"/>
      <c r="E282" s="97"/>
      <c r="F282" s="97"/>
      <c r="G282" s="98"/>
      <c r="H282" s="98"/>
      <c r="I282" s="74"/>
      <c r="J282" s="74"/>
    </row>
  </sheetData>
  <mergeCells count="31">
    <mergeCell ref="A7:A10"/>
    <mergeCell ref="A1:I1"/>
    <mergeCell ref="A2:I2"/>
    <mergeCell ref="A3:I3"/>
    <mergeCell ref="A5:A6"/>
    <mergeCell ref="B5:B6"/>
    <mergeCell ref="C5:C6"/>
    <mergeCell ref="D5:D6"/>
    <mergeCell ref="E5:E6"/>
    <mergeCell ref="F5:F6"/>
    <mergeCell ref="A92:A94"/>
    <mergeCell ref="A11:A17"/>
    <mergeCell ref="A18:A19"/>
    <mergeCell ref="A20:A21"/>
    <mergeCell ref="A22:A23"/>
    <mergeCell ref="A24:A55"/>
    <mergeCell ref="A56:A57"/>
    <mergeCell ref="A58:A59"/>
    <mergeCell ref="A60:A82"/>
    <mergeCell ref="A83:A86"/>
    <mergeCell ref="A87:A89"/>
    <mergeCell ref="A90:A91"/>
    <mergeCell ref="A116:A118"/>
    <mergeCell ref="A119:A121"/>
    <mergeCell ref="A122:A123"/>
    <mergeCell ref="A95:A96"/>
    <mergeCell ref="A97:A103"/>
    <mergeCell ref="A105:A107"/>
    <mergeCell ref="A108:A109"/>
    <mergeCell ref="A110:A112"/>
    <mergeCell ref="A113:A115"/>
  </mergeCells>
  <pageMargins left="0.25" right="0.25" top="0.75" bottom="0.75" header="0.3" footer="0.3"/>
  <pageSetup paperSize="9" scale="80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282"/>
  <sheetViews>
    <sheetView workbookViewId="0">
      <selection activeCell="K16" sqref="K16"/>
    </sheetView>
  </sheetViews>
  <sheetFormatPr defaultRowHeight="15" x14ac:dyDescent="0.25"/>
  <cols>
    <col min="1" max="1" width="3.28515625" customWidth="1"/>
    <col min="2" max="2" width="37" customWidth="1"/>
    <col min="3" max="3" width="10.28515625" customWidth="1"/>
    <col min="4" max="4" width="10.7109375" customWidth="1"/>
    <col min="5" max="5" width="13.140625" bestFit="1" customWidth="1"/>
    <col min="6" max="6" width="9.5703125" customWidth="1"/>
    <col min="7" max="7" width="10.140625" customWidth="1"/>
    <col min="8" max="9" width="11.42578125" bestFit="1" customWidth="1"/>
    <col min="257" max="257" width="3.28515625" customWidth="1"/>
    <col min="258" max="258" width="31.42578125" customWidth="1"/>
    <col min="259" max="259" width="10.28515625" customWidth="1"/>
    <col min="260" max="260" width="10.7109375" customWidth="1"/>
    <col min="261" max="261" width="13.140625" bestFit="1" customWidth="1"/>
    <col min="262" max="262" width="9.5703125" customWidth="1"/>
    <col min="263" max="263" width="10.140625" customWidth="1"/>
    <col min="264" max="265" width="11.42578125" bestFit="1" customWidth="1"/>
    <col min="513" max="513" width="3.28515625" customWidth="1"/>
    <col min="514" max="514" width="31.42578125" customWidth="1"/>
    <col min="515" max="515" width="10.28515625" customWidth="1"/>
    <col min="516" max="516" width="10.7109375" customWidth="1"/>
    <col min="517" max="517" width="13.140625" bestFit="1" customWidth="1"/>
    <col min="518" max="518" width="9.5703125" customWidth="1"/>
    <col min="519" max="519" width="10.140625" customWidth="1"/>
    <col min="520" max="521" width="11.42578125" bestFit="1" customWidth="1"/>
    <col min="769" max="769" width="3.28515625" customWidth="1"/>
    <col min="770" max="770" width="31.42578125" customWidth="1"/>
    <col min="771" max="771" width="10.28515625" customWidth="1"/>
    <col min="772" max="772" width="10.7109375" customWidth="1"/>
    <col min="773" max="773" width="13.140625" bestFit="1" customWidth="1"/>
    <col min="774" max="774" width="9.5703125" customWidth="1"/>
    <col min="775" max="775" width="10.140625" customWidth="1"/>
    <col min="776" max="777" width="11.42578125" bestFit="1" customWidth="1"/>
    <col min="1025" max="1025" width="3.28515625" customWidth="1"/>
    <col min="1026" max="1026" width="31.42578125" customWidth="1"/>
    <col min="1027" max="1027" width="10.28515625" customWidth="1"/>
    <col min="1028" max="1028" width="10.7109375" customWidth="1"/>
    <col min="1029" max="1029" width="13.140625" bestFit="1" customWidth="1"/>
    <col min="1030" max="1030" width="9.5703125" customWidth="1"/>
    <col min="1031" max="1031" width="10.140625" customWidth="1"/>
    <col min="1032" max="1033" width="11.42578125" bestFit="1" customWidth="1"/>
    <col min="1281" max="1281" width="3.28515625" customWidth="1"/>
    <col min="1282" max="1282" width="31.42578125" customWidth="1"/>
    <col min="1283" max="1283" width="10.28515625" customWidth="1"/>
    <col min="1284" max="1284" width="10.7109375" customWidth="1"/>
    <col min="1285" max="1285" width="13.140625" bestFit="1" customWidth="1"/>
    <col min="1286" max="1286" width="9.5703125" customWidth="1"/>
    <col min="1287" max="1287" width="10.140625" customWidth="1"/>
    <col min="1288" max="1289" width="11.42578125" bestFit="1" customWidth="1"/>
    <col min="1537" max="1537" width="3.28515625" customWidth="1"/>
    <col min="1538" max="1538" width="31.42578125" customWidth="1"/>
    <col min="1539" max="1539" width="10.28515625" customWidth="1"/>
    <col min="1540" max="1540" width="10.7109375" customWidth="1"/>
    <col min="1541" max="1541" width="13.140625" bestFit="1" customWidth="1"/>
    <col min="1542" max="1542" width="9.5703125" customWidth="1"/>
    <col min="1543" max="1543" width="10.140625" customWidth="1"/>
    <col min="1544" max="1545" width="11.42578125" bestFit="1" customWidth="1"/>
    <col min="1793" max="1793" width="3.28515625" customWidth="1"/>
    <col min="1794" max="1794" width="31.42578125" customWidth="1"/>
    <col min="1795" max="1795" width="10.28515625" customWidth="1"/>
    <col min="1796" max="1796" width="10.7109375" customWidth="1"/>
    <col min="1797" max="1797" width="13.140625" bestFit="1" customWidth="1"/>
    <col min="1798" max="1798" width="9.5703125" customWidth="1"/>
    <col min="1799" max="1799" width="10.140625" customWidth="1"/>
    <col min="1800" max="1801" width="11.42578125" bestFit="1" customWidth="1"/>
    <col min="2049" max="2049" width="3.28515625" customWidth="1"/>
    <col min="2050" max="2050" width="31.42578125" customWidth="1"/>
    <col min="2051" max="2051" width="10.28515625" customWidth="1"/>
    <col min="2052" max="2052" width="10.7109375" customWidth="1"/>
    <col min="2053" max="2053" width="13.140625" bestFit="1" customWidth="1"/>
    <col min="2054" max="2054" width="9.5703125" customWidth="1"/>
    <col min="2055" max="2055" width="10.140625" customWidth="1"/>
    <col min="2056" max="2057" width="11.42578125" bestFit="1" customWidth="1"/>
    <col min="2305" max="2305" width="3.28515625" customWidth="1"/>
    <col min="2306" max="2306" width="31.42578125" customWidth="1"/>
    <col min="2307" max="2307" width="10.28515625" customWidth="1"/>
    <col min="2308" max="2308" width="10.7109375" customWidth="1"/>
    <col min="2309" max="2309" width="13.140625" bestFit="1" customWidth="1"/>
    <col min="2310" max="2310" width="9.5703125" customWidth="1"/>
    <col min="2311" max="2311" width="10.140625" customWidth="1"/>
    <col min="2312" max="2313" width="11.42578125" bestFit="1" customWidth="1"/>
    <col min="2561" max="2561" width="3.28515625" customWidth="1"/>
    <col min="2562" max="2562" width="31.42578125" customWidth="1"/>
    <col min="2563" max="2563" width="10.28515625" customWidth="1"/>
    <col min="2564" max="2564" width="10.7109375" customWidth="1"/>
    <col min="2565" max="2565" width="13.140625" bestFit="1" customWidth="1"/>
    <col min="2566" max="2566" width="9.5703125" customWidth="1"/>
    <col min="2567" max="2567" width="10.140625" customWidth="1"/>
    <col min="2568" max="2569" width="11.42578125" bestFit="1" customWidth="1"/>
    <col min="2817" max="2817" width="3.28515625" customWidth="1"/>
    <col min="2818" max="2818" width="31.42578125" customWidth="1"/>
    <col min="2819" max="2819" width="10.28515625" customWidth="1"/>
    <col min="2820" max="2820" width="10.7109375" customWidth="1"/>
    <col min="2821" max="2821" width="13.140625" bestFit="1" customWidth="1"/>
    <col min="2822" max="2822" width="9.5703125" customWidth="1"/>
    <col min="2823" max="2823" width="10.140625" customWidth="1"/>
    <col min="2824" max="2825" width="11.42578125" bestFit="1" customWidth="1"/>
    <col min="3073" max="3073" width="3.28515625" customWidth="1"/>
    <col min="3074" max="3074" width="31.42578125" customWidth="1"/>
    <col min="3075" max="3075" width="10.28515625" customWidth="1"/>
    <col min="3076" max="3076" width="10.7109375" customWidth="1"/>
    <col min="3077" max="3077" width="13.140625" bestFit="1" customWidth="1"/>
    <col min="3078" max="3078" width="9.5703125" customWidth="1"/>
    <col min="3079" max="3079" width="10.140625" customWidth="1"/>
    <col min="3080" max="3081" width="11.42578125" bestFit="1" customWidth="1"/>
    <col min="3329" max="3329" width="3.28515625" customWidth="1"/>
    <col min="3330" max="3330" width="31.42578125" customWidth="1"/>
    <col min="3331" max="3331" width="10.28515625" customWidth="1"/>
    <col min="3332" max="3332" width="10.7109375" customWidth="1"/>
    <col min="3333" max="3333" width="13.140625" bestFit="1" customWidth="1"/>
    <col min="3334" max="3334" width="9.5703125" customWidth="1"/>
    <col min="3335" max="3335" width="10.140625" customWidth="1"/>
    <col min="3336" max="3337" width="11.42578125" bestFit="1" customWidth="1"/>
    <col min="3585" max="3585" width="3.28515625" customWidth="1"/>
    <col min="3586" max="3586" width="31.42578125" customWidth="1"/>
    <col min="3587" max="3587" width="10.28515625" customWidth="1"/>
    <col min="3588" max="3588" width="10.7109375" customWidth="1"/>
    <col min="3589" max="3589" width="13.140625" bestFit="1" customWidth="1"/>
    <col min="3590" max="3590" width="9.5703125" customWidth="1"/>
    <col min="3591" max="3591" width="10.140625" customWidth="1"/>
    <col min="3592" max="3593" width="11.42578125" bestFit="1" customWidth="1"/>
    <col min="3841" max="3841" width="3.28515625" customWidth="1"/>
    <col min="3842" max="3842" width="31.42578125" customWidth="1"/>
    <col min="3843" max="3843" width="10.28515625" customWidth="1"/>
    <col min="3844" max="3844" width="10.7109375" customWidth="1"/>
    <col min="3845" max="3845" width="13.140625" bestFit="1" customWidth="1"/>
    <col min="3846" max="3846" width="9.5703125" customWidth="1"/>
    <col min="3847" max="3847" width="10.140625" customWidth="1"/>
    <col min="3848" max="3849" width="11.42578125" bestFit="1" customWidth="1"/>
    <col min="4097" max="4097" width="3.28515625" customWidth="1"/>
    <col min="4098" max="4098" width="31.42578125" customWidth="1"/>
    <col min="4099" max="4099" width="10.28515625" customWidth="1"/>
    <col min="4100" max="4100" width="10.7109375" customWidth="1"/>
    <col min="4101" max="4101" width="13.140625" bestFit="1" customWidth="1"/>
    <col min="4102" max="4102" width="9.5703125" customWidth="1"/>
    <col min="4103" max="4103" width="10.140625" customWidth="1"/>
    <col min="4104" max="4105" width="11.42578125" bestFit="1" customWidth="1"/>
    <col min="4353" max="4353" width="3.28515625" customWidth="1"/>
    <col min="4354" max="4354" width="31.42578125" customWidth="1"/>
    <col min="4355" max="4355" width="10.28515625" customWidth="1"/>
    <col min="4356" max="4356" width="10.7109375" customWidth="1"/>
    <col min="4357" max="4357" width="13.140625" bestFit="1" customWidth="1"/>
    <col min="4358" max="4358" width="9.5703125" customWidth="1"/>
    <col min="4359" max="4359" width="10.140625" customWidth="1"/>
    <col min="4360" max="4361" width="11.42578125" bestFit="1" customWidth="1"/>
    <col min="4609" max="4609" width="3.28515625" customWidth="1"/>
    <col min="4610" max="4610" width="31.42578125" customWidth="1"/>
    <col min="4611" max="4611" width="10.28515625" customWidth="1"/>
    <col min="4612" max="4612" width="10.7109375" customWidth="1"/>
    <col min="4613" max="4613" width="13.140625" bestFit="1" customWidth="1"/>
    <col min="4614" max="4614" width="9.5703125" customWidth="1"/>
    <col min="4615" max="4615" width="10.140625" customWidth="1"/>
    <col min="4616" max="4617" width="11.42578125" bestFit="1" customWidth="1"/>
    <col min="4865" max="4865" width="3.28515625" customWidth="1"/>
    <col min="4866" max="4866" width="31.42578125" customWidth="1"/>
    <col min="4867" max="4867" width="10.28515625" customWidth="1"/>
    <col min="4868" max="4868" width="10.7109375" customWidth="1"/>
    <col min="4869" max="4869" width="13.140625" bestFit="1" customWidth="1"/>
    <col min="4870" max="4870" width="9.5703125" customWidth="1"/>
    <col min="4871" max="4871" width="10.140625" customWidth="1"/>
    <col min="4872" max="4873" width="11.42578125" bestFit="1" customWidth="1"/>
    <col min="5121" max="5121" width="3.28515625" customWidth="1"/>
    <col min="5122" max="5122" width="31.42578125" customWidth="1"/>
    <col min="5123" max="5123" width="10.28515625" customWidth="1"/>
    <col min="5124" max="5124" width="10.7109375" customWidth="1"/>
    <col min="5125" max="5125" width="13.140625" bestFit="1" customWidth="1"/>
    <col min="5126" max="5126" width="9.5703125" customWidth="1"/>
    <col min="5127" max="5127" width="10.140625" customWidth="1"/>
    <col min="5128" max="5129" width="11.42578125" bestFit="1" customWidth="1"/>
    <col min="5377" max="5377" width="3.28515625" customWidth="1"/>
    <col min="5378" max="5378" width="31.42578125" customWidth="1"/>
    <col min="5379" max="5379" width="10.28515625" customWidth="1"/>
    <col min="5380" max="5380" width="10.7109375" customWidth="1"/>
    <col min="5381" max="5381" width="13.140625" bestFit="1" customWidth="1"/>
    <col min="5382" max="5382" width="9.5703125" customWidth="1"/>
    <col min="5383" max="5383" width="10.140625" customWidth="1"/>
    <col min="5384" max="5385" width="11.42578125" bestFit="1" customWidth="1"/>
    <col min="5633" max="5633" width="3.28515625" customWidth="1"/>
    <col min="5634" max="5634" width="31.42578125" customWidth="1"/>
    <col min="5635" max="5635" width="10.28515625" customWidth="1"/>
    <col min="5636" max="5636" width="10.7109375" customWidth="1"/>
    <col min="5637" max="5637" width="13.140625" bestFit="1" customWidth="1"/>
    <col min="5638" max="5638" width="9.5703125" customWidth="1"/>
    <col min="5639" max="5639" width="10.140625" customWidth="1"/>
    <col min="5640" max="5641" width="11.42578125" bestFit="1" customWidth="1"/>
    <col min="5889" max="5889" width="3.28515625" customWidth="1"/>
    <col min="5890" max="5890" width="31.42578125" customWidth="1"/>
    <col min="5891" max="5891" width="10.28515625" customWidth="1"/>
    <col min="5892" max="5892" width="10.7109375" customWidth="1"/>
    <col min="5893" max="5893" width="13.140625" bestFit="1" customWidth="1"/>
    <col min="5894" max="5894" width="9.5703125" customWidth="1"/>
    <col min="5895" max="5895" width="10.140625" customWidth="1"/>
    <col min="5896" max="5897" width="11.42578125" bestFit="1" customWidth="1"/>
    <col min="6145" max="6145" width="3.28515625" customWidth="1"/>
    <col min="6146" max="6146" width="31.42578125" customWidth="1"/>
    <col min="6147" max="6147" width="10.28515625" customWidth="1"/>
    <col min="6148" max="6148" width="10.7109375" customWidth="1"/>
    <col min="6149" max="6149" width="13.140625" bestFit="1" customWidth="1"/>
    <col min="6150" max="6150" width="9.5703125" customWidth="1"/>
    <col min="6151" max="6151" width="10.140625" customWidth="1"/>
    <col min="6152" max="6153" width="11.42578125" bestFit="1" customWidth="1"/>
    <col min="6401" max="6401" width="3.28515625" customWidth="1"/>
    <col min="6402" max="6402" width="31.42578125" customWidth="1"/>
    <col min="6403" max="6403" width="10.28515625" customWidth="1"/>
    <col min="6404" max="6404" width="10.7109375" customWidth="1"/>
    <col min="6405" max="6405" width="13.140625" bestFit="1" customWidth="1"/>
    <col min="6406" max="6406" width="9.5703125" customWidth="1"/>
    <col min="6407" max="6407" width="10.140625" customWidth="1"/>
    <col min="6408" max="6409" width="11.42578125" bestFit="1" customWidth="1"/>
    <col min="6657" max="6657" width="3.28515625" customWidth="1"/>
    <col min="6658" max="6658" width="31.42578125" customWidth="1"/>
    <col min="6659" max="6659" width="10.28515625" customWidth="1"/>
    <col min="6660" max="6660" width="10.7109375" customWidth="1"/>
    <col min="6661" max="6661" width="13.140625" bestFit="1" customWidth="1"/>
    <col min="6662" max="6662" width="9.5703125" customWidth="1"/>
    <col min="6663" max="6663" width="10.140625" customWidth="1"/>
    <col min="6664" max="6665" width="11.42578125" bestFit="1" customWidth="1"/>
    <col min="6913" max="6913" width="3.28515625" customWidth="1"/>
    <col min="6914" max="6914" width="31.42578125" customWidth="1"/>
    <col min="6915" max="6915" width="10.28515625" customWidth="1"/>
    <col min="6916" max="6916" width="10.7109375" customWidth="1"/>
    <col min="6917" max="6917" width="13.140625" bestFit="1" customWidth="1"/>
    <col min="6918" max="6918" width="9.5703125" customWidth="1"/>
    <col min="6919" max="6919" width="10.140625" customWidth="1"/>
    <col min="6920" max="6921" width="11.42578125" bestFit="1" customWidth="1"/>
    <col min="7169" max="7169" width="3.28515625" customWidth="1"/>
    <col min="7170" max="7170" width="31.42578125" customWidth="1"/>
    <col min="7171" max="7171" width="10.28515625" customWidth="1"/>
    <col min="7172" max="7172" width="10.7109375" customWidth="1"/>
    <col min="7173" max="7173" width="13.140625" bestFit="1" customWidth="1"/>
    <col min="7174" max="7174" width="9.5703125" customWidth="1"/>
    <col min="7175" max="7175" width="10.140625" customWidth="1"/>
    <col min="7176" max="7177" width="11.42578125" bestFit="1" customWidth="1"/>
    <col min="7425" max="7425" width="3.28515625" customWidth="1"/>
    <col min="7426" max="7426" width="31.42578125" customWidth="1"/>
    <col min="7427" max="7427" width="10.28515625" customWidth="1"/>
    <col min="7428" max="7428" width="10.7109375" customWidth="1"/>
    <col min="7429" max="7429" width="13.140625" bestFit="1" customWidth="1"/>
    <col min="7430" max="7430" width="9.5703125" customWidth="1"/>
    <col min="7431" max="7431" width="10.140625" customWidth="1"/>
    <col min="7432" max="7433" width="11.42578125" bestFit="1" customWidth="1"/>
    <col min="7681" max="7681" width="3.28515625" customWidth="1"/>
    <col min="7682" max="7682" width="31.42578125" customWidth="1"/>
    <col min="7683" max="7683" width="10.28515625" customWidth="1"/>
    <col min="7684" max="7684" width="10.7109375" customWidth="1"/>
    <col min="7685" max="7685" width="13.140625" bestFit="1" customWidth="1"/>
    <col min="7686" max="7686" width="9.5703125" customWidth="1"/>
    <col min="7687" max="7687" width="10.140625" customWidth="1"/>
    <col min="7688" max="7689" width="11.42578125" bestFit="1" customWidth="1"/>
    <col min="7937" max="7937" width="3.28515625" customWidth="1"/>
    <col min="7938" max="7938" width="31.42578125" customWidth="1"/>
    <col min="7939" max="7939" width="10.28515625" customWidth="1"/>
    <col min="7940" max="7940" width="10.7109375" customWidth="1"/>
    <col min="7941" max="7941" width="13.140625" bestFit="1" customWidth="1"/>
    <col min="7942" max="7942" width="9.5703125" customWidth="1"/>
    <col min="7943" max="7943" width="10.140625" customWidth="1"/>
    <col min="7944" max="7945" width="11.42578125" bestFit="1" customWidth="1"/>
    <col min="8193" max="8193" width="3.28515625" customWidth="1"/>
    <col min="8194" max="8194" width="31.42578125" customWidth="1"/>
    <col min="8195" max="8195" width="10.28515625" customWidth="1"/>
    <col min="8196" max="8196" width="10.7109375" customWidth="1"/>
    <col min="8197" max="8197" width="13.140625" bestFit="1" customWidth="1"/>
    <col min="8198" max="8198" width="9.5703125" customWidth="1"/>
    <col min="8199" max="8199" width="10.140625" customWidth="1"/>
    <col min="8200" max="8201" width="11.42578125" bestFit="1" customWidth="1"/>
    <col min="8449" max="8449" width="3.28515625" customWidth="1"/>
    <col min="8450" max="8450" width="31.42578125" customWidth="1"/>
    <col min="8451" max="8451" width="10.28515625" customWidth="1"/>
    <col min="8452" max="8452" width="10.7109375" customWidth="1"/>
    <col min="8453" max="8453" width="13.140625" bestFit="1" customWidth="1"/>
    <col min="8454" max="8454" width="9.5703125" customWidth="1"/>
    <col min="8455" max="8455" width="10.140625" customWidth="1"/>
    <col min="8456" max="8457" width="11.42578125" bestFit="1" customWidth="1"/>
    <col min="8705" max="8705" width="3.28515625" customWidth="1"/>
    <col min="8706" max="8706" width="31.42578125" customWidth="1"/>
    <col min="8707" max="8707" width="10.28515625" customWidth="1"/>
    <col min="8708" max="8708" width="10.7109375" customWidth="1"/>
    <col min="8709" max="8709" width="13.140625" bestFit="1" customWidth="1"/>
    <col min="8710" max="8710" width="9.5703125" customWidth="1"/>
    <col min="8711" max="8711" width="10.140625" customWidth="1"/>
    <col min="8712" max="8713" width="11.42578125" bestFit="1" customWidth="1"/>
    <col min="8961" max="8961" width="3.28515625" customWidth="1"/>
    <col min="8962" max="8962" width="31.42578125" customWidth="1"/>
    <col min="8963" max="8963" width="10.28515625" customWidth="1"/>
    <col min="8964" max="8964" width="10.7109375" customWidth="1"/>
    <col min="8965" max="8965" width="13.140625" bestFit="1" customWidth="1"/>
    <col min="8966" max="8966" width="9.5703125" customWidth="1"/>
    <col min="8967" max="8967" width="10.140625" customWidth="1"/>
    <col min="8968" max="8969" width="11.42578125" bestFit="1" customWidth="1"/>
    <col min="9217" max="9217" width="3.28515625" customWidth="1"/>
    <col min="9218" max="9218" width="31.42578125" customWidth="1"/>
    <col min="9219" max="9219" width="10.28515625" customWidth="1"/>
    <col min="9220" max="9220" width="10.7109375" customWidth="1"/>
    <col min="9221" max="9221" width="13.140625" bestFit="1" customWidth="1"/>
    <col min="9222" max="9222" width="9.5703125" customWidth="1"/>
    <col min="9223" max="9223" width="10.140625" customWidth="1"/>
    <col min="9224" max="9225" width="11.42578125" bestFit="1" customWidth="1"/>
    <col min="9473" max="9473" width="3.28515625" customWidth="1"/>
    <col min="9474" max="9474" width="31.42578125" customWidth="1"/>
    <col min="9475" max="9475" width="10.28515625" customWidth="1"/>
    <col min="9476" max="9476" width="10.7109375" customWidth="1"/>
    <col min="9477" max="9477" width="13.140625" bestFit="1" customWidth="1"/>
    <col min="9478" max="9478" width="9.5703125" customWidth="1"/>
    <col min="9479" max="9479" width="10.140625" customWidth="1"/>
    <col min="9480" max="9481" width="11.42578125" bestFit="1" customWidth="1"/>
    <col min="9729" max="9729" width="3.28515625" customWidth="1"/>
    <col min="9730" max="9730" width="31.42578125" customWidth="1"/>
    <col min="9731" max="9731" width="10.28515625" customWidth="1"/>
    <col min="9732" max="9732" width="10.7109375" customWidth="1"/>
    <col min="9733" max="9733" width="13.140625" bestFit="1" customWidth="1"/>
    <col min="9734" max="9734" width="9.5703125" customWidth="1"/>
    <col min="9735" max="9735" width="10.140625" customWidth="1"/>
    <col min="9736" max="9737" width="11.42578125" bestFit="1" customWidth="1"/>
    <col min="9985" max="9985" width="3.28515625" customWidth="1"/>
    <col min="9986" max="9986" width="31.42578125" customWidth="1"/>
    <col min="9987" max="9987" width="10.28515625" customWidth="1"/>
    <col min="9988" max="9988" width="10.7109375" customWidth="1"/>
    <col min="9989" max="9989" width="13.140625" bestFit="1" customWidth="1"/>
    <col min="9990" max="9990" width="9.5703125" customWidth="1"/>
    <col min="9991" max="9991" width="10.140625" customWidth="1"/>
    <col min="9992" max="9993" width="11.42578125" bestFit="1" customWidth="1"/>
    <col min="10241" max="10241" width="3.28515625" customWidth="1"/>
    <col min="10242" max="10242" width="31.42578125" customWidth="1"/>
    <col min="10243" max="10243" width="10.28515625" customWidth="1"/>
    <col min="10244" max="10244" width="10.7109375" customWidth="1"/>
    <col min="10245" max="10245" width="13.140625" bestFit="1" customWidth="1"/>
    <col min="10246" max="10246" width="9.5703125" customWidth="1"/>
    <col min="10247" max="10247" width="10.140625" customWidth="1"/>
    <col min="10248" max="10249" width="11.42578125" bestFit="1" customWidth="1"/>
    <col min="10497" max="10497" width="3.28515625" customWidth="1"/>
    <col min="10498" max="10498" width="31.42578125" customWidth="1"/>
    <col min="10499" max="10499" width="10.28515625" customWidth="1"/>
    <col min="10500" max="10500" width="10.7109375" customWidth="1"/>
    <col min="10501" max="10501" width="13.140625" bestFit="1" customWidth="1"/>
    <col min="10502" max="10502" width="9.5703125" customWidth="1"/>
    <col min="10503" max="10503" width="10.140625" customWidth="1"/>
    <col min="10504" max="10505" width="11.42578125" bestFit="1" customWidth="1"/>
    <col min="10753" max="10753" width="3.28515625" customWidth="1"/>
    <col min="10754" max="10754" width="31.42578125" customWidth="1"/>
    <col min="10755" max="10755" width="10.28515625" customWidth="1"/>
    <col min="10756" max="10756" width="10.7109375" customWidth="1"/>
    <col min="10757" max="10757" width="13.140625" bestFit="1" customWidth="1"/>
    <col min="10758" max="10758" width="9.5703125" customWidth="1"/>
    <col min="10759" max="10759" width="10.140625" customWidth="1"/>
    <col min="10760" max="10761" width="11.42578125" bestFit="1" customWidth="1"/>
    <col min="11009" max="11009" width="3.28515625" customWidth="1"/>
    <col min="11010" max="11010" width="31.42578125" customWidth="1"/>
    <col min="11011" max="11011" width="10.28515625" customWidth="1"/>
    <col min="11012" max="11012" width="10.7109375" customWidth="1"/>
    <col min="11013" max="11013" width="13.140625" bestFit="1" customWidth="1"/>
    <col min="11014" max="11014" width="9.5703125" customWidth="1"/>
    <col min="11015" max="11015" width="10.140625" customWidth="1"/>
    <col min="11016" max="11017" width="11.42578125" bestFit="1" customWidth="1"/>
    <col min="11265" max="11265" width="3.28515625" customWidth="1"/>
    <col min="11266" max="11266" width="31.42578125" customWidth="1"/>
    <col min="11267" max="11267" width="10.28515625" customWidth="1"/>
    <col min="11268" max="11268" width="10.7109375" customWidth="1"/>
    <col min="11269" max="11269" width="13.140625" bestFit="1" customWidth="1"/>
    <col min="11270" max="11270" width="9.5703125" customWidth="1"/>
    <col min="11271" max="11271" width="10.140625" customWidth="1"/>
    <col min="11272" max="11273" width="11.42578125" bestFit="1" customWidth="1"/>
    <col min="11521" max="11521" width="3.28515625" customWidth="1"/>
    <col min="11522" max="11522" width="31.42578125" customWidth="1"/>
    <col min="11523" max="11523" width="10.28515625" customWidth="1"/>
    <col min="11524" max="11524" width="10.7109375" customWidth="1"/>
    <col min="11525" max="11525" width="13.140625" bestFit="1" customWidth="1"/>
    <col min="11526" max="11526" width="9.5703125" customWidth="1"/>
    <col min="11527" max="11527" width="10.140625" customWidth="1"/>
    <col min="11528" max="11529" width="11.42578125" bestFit="1" customWidth="1"/>
    <col min="11777" max="11777" width="3.28515625" customWidth="1"/>
    <col min="11778" max="11778" width="31.42578125" customWidth="1"/>
    <col min="11779" max="11779" width="10.28515625" customWidth="1"/>
    <col min="11780" max="11780" width="10.7109375" customWidth="1"/>
    <col min="11781" max="11781" width="13.140625" bestFit="1" customWidth="1"/>
    <col min="11782" max="11782" width="9.5703125" customWidth="1"/>
    <col min="11783" max="11783" width="10.140625" customWidth="1"/>
    <col min="11784" max="11785" width="11.42578125" bestFit="1" customWidth="1"/>
    <col min="12033" max="12033" width="3.28515625" customWidth="1"/>
    <col min="12034" max="12034" width="31.42578125" customWidth="1"/>
    <col min="12035" max="12035" width="10.28515625" customWidth="1"/>
    <col min="12036" max="12036" width="10.7109375" customWidth="1"/>
    <col min="12037" max="12037" width="13.140625" bestFit="1" customWidth="1"/>
    <col min="12038" max="12038" width="9.5703125" customWidth="1"/>
    <col min="12039" max="12039" width="10.140625" customWidth="1"/>
    <col min="12040" max="12041" width="11.42578125" bestFit="1" customWidth="1"/>
    <col min="12289" max="12289" width="3.28515625" customWidth="1"/>
    <col min="12290" max="12290" width="31.42578125" customWidth="1"/>
    <col min="12291" max="12291" width="10.28515625" customWidth="1"/>
    <col min="12292" max="12292" width="10.7109375" customWidth="1"/>
    <col min="12293" max="12293" width="13.140625" bestFit="1" customWidth="1"/>
    <col min="12294" max="12294" width="9.5703125" customWidth="1"/>
    <col min="12295" max="12295" width="10.140625" customWidth="1"/>
    <col min="12296" max="12297" width="11.42578125" bestFit="1" customWidth="1"/>
    <col min="12545" max="12545" width="3.28515625" customWidth="1"/>
    <col min="12546" max="12546" width="31.42578125" customWidth="1"/>
    <col min="12547" max="12547" width="10.28515625" customWidth="1"/>
    <col min="12548" max="12548" width="10.7109375" customWidth="1"/>
    <col min="12549" max="12549" width="13.140625" bestFit="1" customWidth="1"/>
    <col min="12550" max="12550" width="9.5703125" customWidth="1"/>
    <col min="12551" max="12551" width="10.140625" customWidth="1"/>
    <col min="12552" max="12553" width="11.42578125" bestFit="1" customWidth="1"/>
    <col min="12801" max="12801" width="3.28515625" customWidth="1"/>
    <col min="12802" max="12802" width="31.42578125" customWidth="1"/>
    <col min="12803" max="12803" width="10.28515625" customWidth="1"/>
    <col min="12804" max="12804" width="10.7109375" customWidth="1"/>
    <col min="12805" max="12805" width="13.140625" bestFit="1" customWidth="1"/>
    <col min="12806" max="12806" width="9.5703125" customWidth="1"/>
    <col min="12807" max="12807" width="10.140625" customWidth="1"/>
    <col min="12808" max="12809" width="11.42578125" bestFit="1" customWidth="1"/>
    <col min="13057" max="13057" width="3.28515625" customWidth="1"/>
    <col min="13058" max="13058" width="31.42578125" customWidth="1"/>
    <col min="13059" max="13059" width="10.28515625" customWidth="1"/>
    <col min="13060" max="13060" width="10.7109375" customWidth="1"/>
    <col min="13061" max="13061" width="13.140625" bestFit="1" customWidth="1"/>
    <col min="13062" max="13062" width="9.5703125" customWidth="1"/>
    <col min="13063" max="13063" width="10.140625" customWidth="1"/>
    <col min="13064" max="13065" width="11.42578125" bestFit="1" customWidth="1"/>
    <col min="13313" max="13313" width="3.28515625" customWidth="1"/>
    <col min="13314" max="13314" width="31.42578125" customWidth="1"/>
    <col min="13315" max="13315" width="10.28515625" customWidth="1"/>
    <col min="13316" max="13316" width="10.7109375" customWidth="1"/>
    <col min="13317" max="13317" width="13.140625" bestFit="1" customWidth="1"/>
    <col min="13318" max="13318" width="9.5703125" customWidth="1"/>
    <col min="13319" max="13319" width="10.140625" customWidth="1"/>
    <col min="13320" max="13321" width="11.42578125" bestFit="1" customWidth="1"/>
    <col min="13569" max="13569" width="3.28515625" customWidth="1"/>
    <col min="13570" max="13570" width="31.42578125" customWidth="1"/>
    <col min="13571" max="13571" width="10.28515625" customWidth="1"/>
    <col min="13572" max="13572" width="10.7109375" customWidth="1"/>
    <col min="13573" max="13573" width="13.140625" bestFit="1" customWidth="1"/>
    <col min="13574" max="13574" width="9.5703125" customWidth="1"/>
    <col min="13575" max="13575" width="10.140625" customWidth="1"/>
    <col min="13576" max="13577" width="11.42578125" bestFit="1" customWidth="1"/>
    <col min="13825" max="13825" width="3.28515625" customWidth="1"/>
    <col min="13826" max="13826" width="31.42578125" customWidth="1"/>
    <col min="13827" max="13827" width="10.28515625" customWidth="1"/>
    <col min="13828" max="13828" width="10.7109375" customWidth="1"/>
    <col min="13829" max="13829" width="13.140625" bestFit="1" customWidth="1"/>
    <col min="13830" max="13830" width="9.5703125" customWidth="1"/>
    <col min="13831" max="13831" width="10.140625" customWidth="1"/>
    <col min="13832" max="13833" width="11.42578125" bestFit="1" customWidth="1"/>
    <col min="14081" max="14081" width="3.28515625" customWidth="1"/>
    <col min="14082" max="14082" width="31.42578125" customWidth="1"/>
    <col min="14083" max="14083" width="10.28515625" customWidth="1"/>
    <col min="14084" max="14084" width="10.7109375" customWidth="1"/>
    <col min="14085" max="14085" width="13.140625" bestFit="1" customWidth="1"/>
    <col min="14086" max="14086" width="9.5703125" customWidth="1"/>
    <col min="14087" max="14087" width="10.140625" customWidth="1"/>
    <col min="14088" max="14089" width="11.42578125" bestFit="1" customWidth="1"/>
    <col min="14337" max="14337" width="3.28515625" customWidth="1"/>
    <col min="14338" max="14338" width="31.42578125" customWidth="1"/>
    <col min="14339" max="14339" width="10.28515625" customWidth="1"/>
    <col min="14340" max="14340" width="10.7109375" customWidth="1"/>
    <col min="14341" max="14341" width="13.140625" bestFit="1" customWidth="1"/>
    <col min="14342" max="14342" width="9.5703125" customWidth="1"/>
    <col min="14343" max="14343" width="10.140625" customWidth="1"/>
    <col min="14344" max="14345" width="11.42578125" bestFit="1" customWidth="1"/>
    <col min="14593" max="14593" width="3.28515625" customWidth="1"/>
    <col min="14594" max="14594" width="31.42578125" customWidth="1"/>
    <col min="14595" max="14595" width="10.28515625" customWidth="1"/>
    <col min="14596" max="14596" width="10.7109375" customWidth="1"/>
    <col min="14597" max="14597" width="13.140625" bestFit="1" customWidth="1"/>
    <col min="14598" max="14598" width="9.5703125" customWidth="1"/>
    <col min="14599" max="14599" width="10.140625" customWidth="1"/>
    <col min="14600" max="14601" width="11.42578125" bestFit="1" customWidth="1"/>
    <col min="14849" max="14849" width="3.28515625" customWidth="1"/>
    <col min="14850" max="14850" width="31.42578125" customWidth="1"/>
    <col min="14851" max="14851" width="10.28515625" customWidth="1"/>
    <col min="14852" max="14852" width="10.7109375" customWidth="1"/>
    <col min="14853" max="14853" width="13.140625" bestFit="1" customWidth="1"/>
    <col min="14854" max="14854" width="9.5703125" customWidth="1"/>
    <col min="14855" max="14855" width="10.140625" customWidth="1"/>
    <col min="14856" max="14857" width="11.42578125" bestFit="1" customWidth="1"/>
    <col min="15105" max="15105" width="3.28515625" customWidth="1"/>
    <col min="15106" max="15106" width="31.42578125" customWidth="1"/>
    <col min="15107" max="15107" width="10.28515625" customWidth="1"/>
    <col min="15108" max="15108" width="10.7109375" customWidth="1"/>
    <col min="15109" max="15109" width="13.140625" bestFit="1" customWidth="1"/>
    <col min="15110" max="15110" width="9.5703125" customWidth="1"/>
    <col min="15111" max="15111" width="10.140625" customWidth="1"/>
    <col min="15112" max="15113" width="11.42578125" bestFit="1" customWidth="1"/>
    <col min="15361" max="15361" width="3.28515625" customWidth="1"/>
    <col min="15362" max="15362" width="31.42578125" customWidth="1"/>
    <col min="15363" max="15363" width="10.28515625" customWidth="1"/>
    <col min="15364" max="15364" width="10.7109375" customWidth="1"/>
    <col min="15365" max="15365" width="13.140625" bestFit="1" customWidth="1"/>
    <col min="15366" max="15366" width="9.5703125" customWidth="1"/>
    <col min="15367" max="15367" width="10.140625" customWidth="1"/>
    <col min="15368" max="15369" width="11.42578125" bestFit="1" customWidth="1"/>
    <col min="15617" max="15617" width="3.28515625" customWidth="1"/>
    <col min="15618" max="15618" width="31.42578125" customWidth="1"/>
    <col min="15619" max="15619" width="10.28515625" customWidth="1"/>
    <col min="15620" max="15620" width="10.7109375" customWidth="1"/>
    <col min="15621" max="15621" width="13.140625" bestFit="1" customWidth="1"/>
    <col min="15622" max="15622" width="9.5703125" customWidth="1"/>
    <col min="15623" max="15623" width="10.140625" customWidth="1"/>
    <col min="15624" max="15625" width="11.42578125" bestFit="1" customWidth="1"/>
    <col min="15873" max="15873" width="3.28515625" customWidth="1"/>
    <col min="15874" max="15874" width="31.42578125" customWidth="1"/>
    <col min="15875" max="15875" width="10.28515625" customWidth="1"/>
    <col min="15876" max="15876" width="10.7109375" customWidth="1"/>
    <col min="15877" max="15877" width="13.140625" bestFit="1" customWidth="1"/>
    <col min="15878" max="15878" width="9.5703125" customWidth="1"/>
    <col min="15879" max="15879" width="10.140625" customWidth="1"/>
    <col min="15880" max="15881" width="11.42578125" bestFit="1" customWidth="1"/>
    <col min="16129" max="16129" width="3.28515625" customWidth="1"/>
    <col min="16130" max="16130" width="31.42578125" customWidth="1"/>
    <col min="16131" max="16131" width="10.28515625" customWidth="1"/>
    <col min="16132" max="16132" width="10.7109375" customWidth="1"/>
    <col min="16133" max="16133" width="13.140625" bestFit="1" customWidth="1"/>
    <col min="16134" max="16134" width="9.5703125" customWidth="1"/>
    <col min="16135" max="16135" width="10.140625" customWidth="1"/>
    <col min="16136" max="16137" width="11.42578125" bestFit="1" customWidth="1"/>
  </cols>
  <sheetData>
    <row r="1" spans="1:12" x14ac:dyDescent="0.25">
      <c r="A1" s="188"/>
      <c r="B1" s="189"/>
      <c r="C1" s="189"/>
      <c r="D1" s="189"/>
      <c r="E1" s="189"/>
      <c r="F1" s="189"/>
      <c r="G1" s="189"/>
      <c r="H1" s="189"/>
      <c r="I1" s="189"/>
    </row>
    <row r="2" spans="1:12" x14ac:dyDescent="0.25">
      <c r="A2" s="190" t="s">
        <v>0</v>
      </c>
      <c r="B2" s="190"/>
      <c r="C2" s="190"/>
      <c r="D2" s="190"/>
      <c r="E2" s="190"/>
      <c r="F2" s="190"/>
      <c r="G2" s="190"/>
      <c r="H2" s="190"/>
      <c r="I2" s="190"/>
    </row>
    <row r="3" spans="1:12" x14ac:dyDescent="0.25">
      <c r="A3" s="190" t="s">
        <v>143</v>
      </c>
      <c r="B3" s="191"/>
      <c r="C3" s="191"/>
      <c r="D3" s="191"/>
      <c r="E3" s="191"/>
      <c r="F3" s="191"/>
      <c r="G3" s="191"/>
      <c r="H3" s="191"/>
      <c r="I3" s="191"/>
    </row>
    <row r="5" spans="1:12" ht="30" x14ac:dyDescent="0.25">
      <c r="A5" s="192" t="s">
        <v>1</v>
      </c>
      <c r="B5" s="194" t="s">
        <v>2</v>
      </c>
      <c r="C5" s="193" t="s">
        <v>3</v>
      </c>
      <c r="D5" s="193" t="s">
        <v>4</v>
      </c>
      <c r="E5" s="193" t="s">
        <v>120</v>
      </c>
      <c r="F5" s="193" t="s">
        <v>121</v>
      </c>
      <c r="G5" s="1" t="s">
        <v>5</v>
      </c>
      <c r="H5" s="1" t="s">
        <v>5</v>
      </c>
      <c r="I5" s="2" t="s">
        <v>5</v>
      </c>
    </row>
    <row r="6" spans="1:12" ht="35.25" thickBot="1" x14ac:dyDescent="0.3">
      <c r="A6" s="193"/>
      <c r="B6" s="195"/>
      <c r="C6" s="196"/>
      <c r="D6" s="196"/>
      <c r="E6" s="196"/>
      <c r="F6" s="196"/>
      <c r="G6" s="3" t="s">
        <v>133</v>
      </c>
      <c r="H6" s="3" t="s">
        <v>134</v>
      </c>
      <c r="I6" s="4" t="s">
        <v>124</v>
      </c>
    </row>
    <row r="7" spans="1:12" x14ac:dyDescent="0.25">
      <c r="A7" s="185">
        <v>1</v>
      </c>
      <c r="B7" s="5" t="s">
        <v>6</v>
      </c>
      <c r="C7" s="6">
        <v>2127</v>
      </c>
      <c r="D7" s="102">
        <v>1918</v>
      </c>
      <c r="E7" s="38">
        <v>1922</v>
      </c>
      <c r="F7" s="8">
        <v>1879</v>
      </c>
      <c r="G7" s="9">
        <f>F7/E7*100</f>
        <v>97.762747138397501</v>
      </c>
      <c r="H7" s="10">
        <f>F7/D7*100</f>
        <v>97.966631908237744</v>
      </c>
      <c r="I7" s="11">
        <f>F7/C7*100</f>
        <v>88.340385519511045</v>
      </c>
      <c r="J7" t="s">
        <v>123</v>
      </c>
      <c r="L7">
        <v>1918</v>
      </c>
    </row>
    <row r="8" spans="1:12" x14ac:dyDescent="0.25">
      <c r="A8" s="186"/>
      <c r="B8" s="12" t="s">
        <v>7</v>
      </c>
      <c r="C8" s="13">
        <v>5</v>
      </c>
      <c r="D8" s="13">
        <v>-4</v>
      </c>
      <c r="E8" s="13">
        <v>2</v>
      </c>
      <c r="F8" s="13">
        <v>-8</v>
      </c>
      <c r="G8" s="15">
        <f>F8/E8*100</f>
        <v>-400</v>
      </c>
      <c r="H8" s="16">
        <f t="shared" ref="H8:H78" si="0">F8/D8*100</f>
        <v>200</v>
      </c>
      <c r="I8" s="17">
        <f t="shared" ref="I8:I78" si="1">F8/C8*100</f>
        <v>-160</v>
      </c>
    </row>
    <row r="9" spans="1:12" x14ac:dyDescent="0.25">
      <c r="A9" s="186"/>
      <c r="B9" s="18" t="s">
        <v>8</v>
      </c>
      <c r="C9" s="19">
        <v>1</v>
      </c>
      <c r="D9" s="151">
        <v>0</v>
      </c>
      <c r="E9" s="19">
        <v>0</v>
      </c>
      <c r="F9" s="19">
        <v>0</v>
      </c>
      <c r="G9" s="15" t="e">
        <f>F9/E9*100</f>
        <v>#DIV/0!</v>
      </c>
      <c r="H9" s="16" t="e">
        <f>F9/D9*100</f>
        <v>#DIV/0!</v>
      </c>
      <c r="I9" s="17">
        <f>F9/C9*100</f>
        <v>0</v>
      </c>
    </row>
    <row r="10" spans="1:12" ht="15.75" thickBot="1" x14ac:dyDescent="0.3">
      <c r="A10" s="187"/>
      <c r="B10" s="20" t="s">
        <v>9</v>
      </c>
      <c r="C10" s="21">
        <v>13</v>
      </c>
      <c r="D10" s="21">
        <v>-12</v>
      </c>
      <c r="E10" s="21">
        <v>2</v>
      </c>
      <c r="F10" s="21">
        <v>-31</v>
      </c>
      <c r="G10" s="23">
        <f t="shared" ref="G10:G79" si="2">F10/E10*100</f>
        <v>-1550</v>
      </c>
      <c r="H10" s="24">
        <f t="shared" si="0"/>
        <v>258.33333333333337</v>
      </c>
      <c r="I10" s="25">
        <f t="shared" si="1"/>
        <v>-238.46153846153845</v>
      </c>
    </row>
    <row r="11" spans="1:12" x14ac:dyDescent="0.25">
      <c r="A11" s="185">
        <v>2</v>
      </c>
      <c r="B11" s="26" t="s">
        <v>10</v>
      </c>
      <c r="C11" s="6">
        <v>1068</v>
      </c>
      <c r="D11" s="152">
        <v>912</v>
      </c>
      <c r="E11" s="6">
        <v>894</v>
      </c>
      <c r="F11" s="6">
        <v>894</v>
      </c>
      <c r="G11" s="9">
        <f t="shared" si="2"/>
        <v>100</v>
      </c>
      <c r="H11" s="10">
        <f t="shared" si="0"/>
        <v>98.026315789473685</v>
      </c>
      <c r="I11" s="11">
        <f t="shared" si="1"/>
        <v>83.707865168539328</v>
      </c>
    </row>
    <row r="12" spans="1:12" x14ac:dyDescent="0.25">
      <c r="A12" s="186"/>
      <c r="B12" s="12" t="s">
        <v>11</v>
      </c>
      <c r="C12" s="13">
        <v>813</v>
      </c>
      <c r="D12" s="14">
        <v>819</v>
      </c>
      <c r="E12" s="13">
        <v>810</v>
      </c>
      <c r="F12" s="13">
        <v>810</v>
      </c>
      <c r="G12" s="15">
        <f t="shared" si="2"/>
        <v>100</v>
      </c>
      <c r="H12" s="16">
        <f t="shared" si="0"/>
        <v>98.901098901098905</v>
      </c>
      <c r="I12" s="17">
        <f t="shared" si="1"/>
        <v>99.630996309963109</v>
      </c>
    </row>
    <row r="13" spans="1:12" x14ac:dyDescent="0.25">
      <c r="A13" s="186"/>
      <c r="B13" s="12" t="s">
        <v>12</v>
      </c>
      <c r="C13" s="13">
        <v>168</v>
      </c>
      <c r="D13" s="14">
        <v>77</v>
      </c>
      <c r="E13" s="13">
        <v>68</v>
      </c>
      <c r="F13" s="13">
        <v>68</v>
      </c>
      <c r="G13" s="15">
        <f t="shared" si="2"/>
        <v>100</v>
      </c>
      <c r="H13" s="16">
        <f t="shared" si="0"/>
        <v>88.311688311688314</v>
      </c>
      <c r="I13" s="17">
        <f t="shared" si="1"/>
        <v>40.476190476190474</v>
      </c>
    </row>
    <row r="14" spans="1:12" x14ac:dyDescent="0.25">
      <c r="A14" s="186"/>
      <c r="B14" s="12" t="s">
        <v>13</v>
      </c>
      <c r="C14" s="13">
        <v>12</v>
      </c>
      <c r="D14" s="14">
        <v>4</v>
      </c>
      <c r="E14" s="13">
        <v>5</v>
      </c>
      <c r="F14" s="13">
        <v>2</v>
      </c>
      <c r="G14" s="15">
        <f t="shared" si="2"/>
        <v>40</v>
      </c>
      <c r="H14" s="16">
        <f t="shared" si="0"/>
        <v>50</v>
      </c>
      <c r="I14" s="17">
        <f t="shared" si="1"/>
        <v>16.666666666666664</v>
      </c>
    </row>
    <row r="15" spans="1:12" x14ac:dyDescent="0.25">
      <c r="A15" s="186"/>
      <c r="B15" s="27" t="s">
        <v>14</v>
      </c>
      <c r="C15" s="28">
        <f>C12+C14</f>
        <v>825</v>
      </c>
      <c r="D15" s="28">
        <f>D12+D14</f>
        <v>823</v>
      </c>
      <c r="E15" s="28">
        <f>E12+E14</f>
        <v>815</v>
      </c>
      <c r="F15" s="28">
        <f>F12+F14</f>
        <v>812</v>
      </c>
      <c r="G15" s="15">
        <f t="shared" si="2"/>
        <v>99.631901840490798</v>
      </c>
      <c r="H15" s="16">
        <f t="shared" si="0"/>
        <v>98.663426488456864</v>
      </c>
      <c r="I15" s="17">
        <f t="shared" si="1"/>
        <v>98.424242424242422</v>
      </c>
    </row>
    <row r="16" spans="1:12" x14ac:dyDescent="0.25">
      <c r="A16" s="186"/>
      <c r="B16" s="29" t="s">
        <v>15</v>
      </c>
      <c r="C16" s="30">
        <f>C14/C15</f>
        <v>1.4545454545454545E-2</v>
      </c>
      <c r="D16" s="30">
        <f>D14/D15</f>
        <v>4.8602673147023082E-3</v>
      </c>
      <c r="E16" s="30">
        <f>E14/E15</f>
        <v>6.1349693251533744E-3</v>
      </c>
      <c r="F16" s="31">
        <f>F14/F15</f>
        <v>2.4630541871921183E-3</v>
      </c>
      <c r="G16" s="15">
        <f t="shared" si="2"/>
        <v>40.14778325123153</v>
      </c>
      <c r="H16" s="16">
        <f t="shared" si="0"/>
        <v>50.677339901477836</v>
      </c>
      <c r="I16" s="17">
        <f t="shared" si="1"/>
        <v>16.933497536945811</v>
      </c>
    </row>
    <row r="17" spans="1:9" ht="15.75" thickBot="1" x14ac:dyDescent="0.3">
      <c r="A17" s="187"/>
      <c r="B17" s="32" t="s">
        <v>16</v>
      </c>
      <c r="C17" s="33">
        <f>C13/C15</f>
        <v>0.20363636363636364</v>
      </c>
      <c r="D17" s="33">
        <f>D13/D15</f>
        <v>9.356014580801944E-2</v>
      </c>
      <c r="E17" s="33">
        <f>E13/E15</f>
        <v>8.3435582822085894E-2</v>
      </c>
      <c r="F17" s="34">
        <f>F13/F15</f>
        <v>8.3743842364532015E-2</v>
      </c>
      <c r="G17" s="23">
        <f t="shared" si="2"/>
        <v>100.3694581280788</v>
      </c>
      <c r="H17" s="24">
        <f t="shared" si="0"/>
        <v>89.50802891689591</v>
      </c>
      <c r="I17" s="25">
        <f t="shared" si="1"/>
        <v>41.124208304011255</v>
      </c>
    </row>
    <row r="18" spans="1:9" x14ac:dyDescent="0.25">
      <c r="A18" s="185">
        <v>3</v>
      </c>
      <c r="B18" s="26" t="s">
        <v>17</v>
      </c>
      <c r="C18" s="6">
        <v>43282</v>
      </c>
      <c r="D18" s="163">
        <v>115927.9</v>
      </c>
      <c r="E18" s="35">
        <v>117281.5</v>
      </c>
      <c r="F18" s="35">
        <v>116734.3</v>
      </c>
      <c r="G18" s="9">
        <f t="shared" si="2"/>
        <v>99.533430251147877</v>
      </c>
      <c r="H18" s="10">
        <f t="shared" si="0"/>
        <v>100.69560476813606</v>
      </c>
      <c r="I18" s="11">
        <f t="shared" si="1"/>
        <v>269.70634443879675</v>
      </c>
    </row>
    <row r="19" spans="1:9" ht="26.25" thickBot="1" x14ac:dyDescent="0.3">
      <c r="A19" s="187"/>
      <c r="B19" s="36" t="s">
        <v>18</v>
      </c>
      <c r="C19" s="37">
        <f>C18/C12/12*1000</f>
        <v>4436.4493644936447</v>
      </c>
      <c r="D19" s="37">
        <f t="shared" ref="D19:F19" si="3">D18/D12/12*1000</f>
        <v>11795.675620675618</v>
      </c>
      <c r="E19" s="37">
        <f t="shared" si="3"/>
        <v>12065.997942386832</v>
      </c>
      <c r="F19" s="37">
        <f t="shared" si="3"/>
        <v>12009.701646090536</v>
      </c>
      <c r="G19" s="23">
        <f t="shared" si="2"/>
        <v>99.533430251147877</v>
      </c>
      <c r="H19" s="24">
        <f t="shared" si="0"/>
        <v>101.81444482111537</v>
      </c>
      <c r="I19" s="25">
        <f t="shared" si="1"/>
        <v>270.70525682560714</v>
      </c>
    </row>
    <row r="20" spans="1:9" x14ac:dyDescent="0.25">
      <c r="A20" s="185">
        <v>4</v>
      </c>
      <c r="B20" s="5" t="s">
        <v>19</v>
      </c>
      <c r="C20" s="6">
        <v>41156</v>
      </c>
      <c r="D20" s="102">
        <v>176929</v>
      </c>
      <c r="E20" s="103">
        <v>185290.9</v>
      </c>
      <c r="F20" s="38">
        <v>181276.4</v>
      </c>
      <c r="G20" s="9">
        <f t="shared" si="2"/>
        <v>97.833406821381942</v>
      </c>
      <c r="H20" s="10">
        <f t="shared" si="0"/>
        <v>102.45714382605451</v>
      </c>
      <c r="I20" s="11">
        <f t="shared" si="1"/>
        <v>440.46165808144622</v>
      </c>
    </row>
    <row r="21" spans="1:9" ht="15.75" thickBot="1" x14ac:dyDescent="0.3">
      <c r="A21" s="187"/>
      <c r="B21" s="39" t="s">
        <v>20</v>
      </c>
      <c r="C21" s="40">
        <f>C20/C7/12*1000</f>
        <v>1612.4431907224573</v>
      </c>
      <c r="D21" s="40">
        <f t="shared" ref="D21:F21" si="4">D20/D7/12*1000</f>
        <v>7687.2175877650334</v>
      </c>
      <c r="E21" s="40">
        <f t="shared" si="4"/>
        <v>8033.7712452306623</v>
      </c>
      <c r="F21" s="40">
        <f t="shared" si="4"/>
        <v>8039.5777896043992</v>
      </c>
      <c r="G21" s="23">
        <f t="shared" si="2"/>
        <v>100.07227669542102</v>
      </c>
      <c r="H21" s="24">
        <f t="shared" si="0"/>
        <v>104.58371573090611</v>
      </c>
      <c r="I21" s="41">
        <f t="shared" si="1"/>
        <v>498.59603338969453</v>
      </c>
    </row>
    <row r="22" spans="1:9" ht="26.25" x14ac:dyDescent="0.25">
      <c r="A22" s="185">
        <v>5</v>
      </c>
      <c r="B22" s="42" t="s">
        <v>21</v>
      </c>
      <c r="C22" s="6">
        <v>107</v>
      </c>
      <c r="D22" s="103">
        <v>58</v>
      </c>
      <c r="E22" s="103">
        <v>57</v>
      </c>
      <c r="F22" s="6">
        <v>57</v>
      </c>
      <c r="G22" s="9">
        <f t="shared" si="2"/>
        <v>100</v>
      </c>
      <c r="H22" s="10">
        <f t="shared" si="0"/>
        <v>98.275862068965509</v>
      </c>
      <c r="I22" s="43">
        <f t="shared" si="1"/>
        <v>53.271028037383175</v>
      </c>
    </row>
    <row r="23" spans="1:9" ht="27" thickBot="1" x14ac:dyDescent="0.3">
      <c r="A23" s="187"/>
      <c r="B23" s="44" t="s">
        <v>22</v>
      </c>
      <c r="C23" s="37">
        <f>C22/C7*100</f>
        <v>5.0305594734367656</v>
      </c>
      <c r="D23" s="37">
        <f>D22/D7*100</f>
        <v>3.0239833159541192</v>
      </c>
      <c r="E23" s="37">
        <f>E22/E7*100</f>
        <v>2.9656607700312176</v>
      </c>
      <c r="F23" s="45">
        <f>F22/F7*100</f>
        <v>3.0335284725918044</v>
      </c>
      <c r="G23" s="23">
        <f t="shared" si="2"/>
        <v>102.28845130388504</v>
      </c>
      <c r="H23" s="24">
        <f t="shared" si="0"/>
        <v>100.31564845570828</v>
      </c>
      <c r="I23" s="41">
        <f t="shared" si="1"/>
        <v>60.302009917782875</v>
      </c>
    </row>
    <row r="24" spans="1:9" ht="26.25" x14ac:dyDescent="0.25">
      <c r="A24" s="200">
        <v>6</v>
      </c>
      <c r="B24" s="101" t="s">
        <v>23</v>
      </c>
      <c r="C24" s="38"/>
      <c r="D24" s="7"/>
      <c r="E24" s="7"/>
      <c r="F24" s="38"/>
      <c r="G24" s="9"/>
      <c r="H24" s="10"/>
      <c r="I24" s="43"/>
    </row>
    <row r="25" spans="1:9" x14ac:dyDescent="0.25">
      <c r="A25" s="201"/>
      <c r="B25" s="48" t="s">
        <v>24</v>
      </c>
      <c r="C25" s="13">
        <v>123.5</v>
      </c>
      <c r="D25" s="72">
        <v>69.8</v>
      </c>
      <c r="E25" s="72">
        <v>50.1</v>
      </c>
      <c r="F25" s="49">
        <v>53.2</v>
      </c>
      <c r="G25" s="15">
        <f t="shared" si="2"/>
        <v>106.18762475049901</v>
      </c>
      <c r="H25" s="16">
        <f t="shared" si="0"/>
        <v>76.217765042979948</v>
      </c>
      <c r="I25" s="50">
        <f t="shared" si="1"/>
        <v>43.07692307692308</v>
      </c>
    </row>
    <row r="26" spans="1:9" x14ac:dyDescent="0.25">
      <c r="A26" s="201"/>
      <c r="B26" s="12" t="s">
        <v>25</v>
      </c>
      <c r="C26" s="13"/>
      <c r="D26" s="14"/>
      <c r="E26" s="14"/>
      <c r="F26" s="49"/>
      <c r="G26" s="15" t="e">
        <f t="shared" si="2"/>
        <v>#DIV/0!</v>
      </c>
      <c r="H26" s="16" t="e">
        <f t="shared" si="0"/>
        <v>#DIV/0!</v>
      </c>
      <c r="I26" s="50" t="e">
        <f t="shared" si="1"/>
        <v>#DIV/0!</v>
      </c>
    </row>
    <row r="27" spans="1:9" x14ac:dyDescent="0.25">
      <c r="A27" s="201"/>
      <c r="B27" s="12" t="s">
        <v>26</v>
      </c>
      <c r="C27" s="13"/>
      <c r="D27" s="14"/>
      <c r="E27" s="14"/>
      <c r="F27" s="13"/>
      <c r="G27" s="15" t="e">
        <f>F27/E27*100</f>
        <v>#DIV/0!</v>
      </c>
      <c r="H27" s="16" t="e">
        <f>F27/D27*100</f>
        <v>#DIV/0!</v>
      </c>
      <c r="I27" s="50" t="e">
        <f>F27/C27*100</f>
        <v>#DIV/0!</v>
      </c>
    </row>
    <row r="28" spans="1:9" x14ac:dyDescent="0.25">
      <c r="A28" s="201"/>
      <c r="B28" s="12" t="s">
        <v>27</v>
      </c>
      <c r="C28" s="13"/>
      <c r="D28" s="14"/>
      <c r="E28" s="14"/>
      <c r="F28" s="13"/>
      <c r="G28" s="15" t="e">
        <f t="shared" si="2"/>
        <v>#DIV/0!</v>
      </c>
      <c r="H28" s="16" t="e">
        <f t="shared" si="0"/>
        <v>#DIV/0!</v>
      </c>
      <c r="I28" s="50" t="e">
        <f t="shared" si="1"/>
        <v>#DIV/0!</v>
      </c>
    </row>
    <row r="29" spans="1:9" x14ac:dyDescent="0.25">
      <c r="A29" s="201"/>
      <c r="B29" s="12" t="s">
        <v>28</v>
      </c>
      <c r="C29" s="13"/>
      <c r="D29" s="14"/>
      <c r="E29" s="14"/>
      <c r="F29" s="49"/>
      <c r="G29" s="15" t="e">
        <f t="shared" si="2"/>
        <v>#DIV/0!</v>
      </c>
      <c r="H29" s="16" t="e">
        <f t="shared" si="0"/>
        <v>#DIV/0!</v>
      </c>
      <c r="I29" s="50" t="e">
        <f t="shared" si="1"/>
        <v>#DIV/0!</v>
      </c>
    </row>
    <row r="30" spans="1:9" x14ac:dyDescent="0.25">
      <c r="A30" s="201"/>
      <c r="B30" s="12" t="s">
        <v>29</v>
      </c>
      <c r="C30" s="13">
        <v>202.4</v>
      </c>
      <c r="D30" s="72">
        <v>420.6</v>
      </c>
      <c r="E30" s="96">
        <v>400</v>
      </c>
      <c r="F30" s="51">
        <v>119</v>
      </c>
      <c r="G30" s="15">
        <f t="shared" si="2"/>
        <v>29.75</v>
      </c>
      <c r="H30" s="16">
        <f t="shared" si="0"/>
        <v>28.292914883499758</v>
      </c>
      <c r="I30" s="50">
        <f t="shared" si="1"/>
        <v>58.794466403162048</v>
      </c>
    </row>
    <row r="31" spans="1:9" x14ac:dyDescent="0.25">
      <c r="A31" s="201"/>
      <c r="B31" s="52" t="s">
        <v>30</v>
      </c>
      <c r="C31" s="13"/>
      <c r="D31" s="14"/>
      <c r="E31" s="13"/>
      <c r="F31" s="13"/>
      <c r="G31" s="15" t="e">
        <f t="shared" si="2"/>
        <v>#DIV/0!</v>
      </c>
      <c r="H31" s="16" t="e">
        <f t="shared" si="0"/>
        <v>#DIV/0!</v>
      </c>
      <c r="I31" s="50" t="e">
        <f t="shared" si="1"/>
        <v>#DIV/0!</v>
      </c>
    </row>
    <row r="32" spans="1:9" x14ac:dyDescent="0.25">
      <c r="A32" s="201"/>
      <c r="B32" s="12" t="s">
        <v>31</v>
      </c>
      <c r="C32" s="13"/>
      <c r="D32" s="14"/>
      <c r="E32" s="13"/>
      <c r="F32" s="13"/>
      <c r="G32" s="15" t="e">
        <f>F32/E32*100</f>
        <v>#DIV/0!</v>
      </c>
      <c r="H32" s="16" t="e">
        <f>F32/D32*100</f>
        <v>#DIV/0!</v>
      </c>
      <c r="I32" s="50" t="e">
        <f>F32/C32*100</f>
        <v>#DIV/0!</v>
      </c>
    </row>
    <row r="33" spans="1:9" x14ac:dyDescent="0.25">
      <c r="A33" s="201"/>
      <c r="B33" s="12" t="s">
        <v>32</v>
      </c>
      <c r="C33" s="13"/>
      <c r="D33" s="14"/>
      <c r="E33" s="13"/>
      <c r="F33" s="13"/>
      <c r="G33" s="15" t="e">
        <f t="shared" si="2"/>
        <v>#DIV/0!</v>
      </c>
      <c r="H33" s="16" t="e">
        <f t="shared" si="0"/>
        <v>#DIV/0!</v>
      </c>
      <c r="I33" s="50" t="e">
        <f t="shared" si="1"/>
        <v>#DIV/0!</v>
      </c>
    </row>
    <row r="34" spans="1:9" x14ac:dyDescent="0.25">
      <c r="A34" s="201"/>
      <c r="B34" s="12" t="s">
        <v>33</v>
      </c>
      <c r="C34" s="13"/>
      <c r="D34" s="14"/>
      <c r="E34" s="13"/>
      <c r="F34" s="51"/>
      <c r="G34" s="15" t="e">
        <f t="shared" si="2"/>
        <v>#DIV/0!</v>
      </c>
      <c r="H34" s="16" t="e">
        <f t="shared" si="0"/>
        <v>#DIV/0!</v>
      </c>
      <c r="I34" s="50" t="e">
        <f t="shared" si="1"/>
        <v>#DIV/0!</v>
      </c>
    </row>
    <row r="35" spans="1:9" x14ac:dyDescent="0.25">
      <c r="A35" s="201"/>
      <c r="B35" s="53" t="s">
        <v>34</v>
      </c>
      <c r="C35" s="54">
        <f>SUM(C36:C47)</f>
        <v>1402.3</v>
      </c>
      <c r="D35" s="54">
        <f>SUM(D36:D47)</f>
        <v>3645.7</v>
      </c>
      <c r="E35" s="54">
        <f>SUM(E36:E47)</f>
        <v>2604.1999999999998</v>
      </c>
      <c r="F35" s="54">
        <f>SUM(F36:F47)</f>
        <v>2910.7</v>
      </c>
      <c r="G35" s="15">
        <f t="shared" si="2"/>
        <v>111.76944935104831</v>
      </c>
      <c r="H35" s="16">
        <f t="shared" si="0"/>
        <v>79.839262693035636</v>
      </c>
      <c r="I35" s="50">
        <f t="shared" si="1"/>
        <v>207.56614133922841</v>
      </c>
    </row>
    <row r="36" spans="1:9" x14ac:dyDescent="0.25">
      <c r="A36" s="201"/>
      <c r="B36" s="12" t="s">
        <v>35</v>
      </c>
      <c r="C36" s="13">
        <v>1195.7</v>
      </c>
      <c r="D36" s="13">
        <v>3141</v>
      </c>
      <c r="E36" s="13">
        <v>2104.1999999999998</v>
      </c>
      <c r="F36" s="120">
        <v>2316.1999999999998</v>
      </c>
      <c r="G36" s="15">
        <f t="shared" si="2"/>
        <v>110.07508791939931</v>
      </c>
      <c r="H36" s="16">
        <f t="shared" si="0"/>
        <v>73.740846864056024</v>
      </c>
      <c r="I36" s="50">
        <f t="shared" si="1"/>
        <v>193.71079702266451</v>
      </c>
    </row>
    <row r="37" spans="1:9" x14ac:dyDescent="0.25">
      <c r="A37" s="201"/>
      <c r="B37" s="12" t="s">
        <v>36</v>
      </c>
      <c r="C37" s="13"/>
      <c r="D37" s="13"/>
      <c r="E37" s="13"/>
      <c r="F37" s="49"/>
      <c r="G37" s="15" t="e">
        <f t="shared" si="2"/>
        <v>#DIV/0!</v>
      </c>
      <c r="H37" s="16" t="e">
        <f t="shared" si="0"/>
        <v>#DIV/0!</v>
      </c>
      <c r="I37" s="50" t="e">
        <f t="shared" si="1"/>
        <v>#DIV/0!</v>
      </c>
    </row>
    <row r="38" spans="1:9" x14ac:dyDescent="0.25">
      <c r="A38" s="201"/>
      <c r="B38" s="12" t="s">
        <v>37</v>
      </c>
      <c r="C38" s="13"/>
      <c r="D38" s="13"/>
      <c r="E38" s="13"/>
      <c r="F38" s="13"/>
      <c r="G38" s="15" t="e">
        <f t="shared" si="2"/>
        <v>#DIV/0!</v>
      </c>
      <c r="H38" s="16" t="e">
        <f t="shared" si="0"/>
        <v>#DIV/0!</v>
      </c>
      <c r="I38" s="50" t="e">
        <f t="shared" si="1"/>
        <v>#DIV/0!</v>
      </c>
    </row>
    <row r="39" spans="1:9" x14ac:dyDescent="0.25">
      <c r="A39" s="201"/>
      <c r="B39" s="12" t="s">
        <v>38</v>
      </c>
      <c r="C39" s="13"/>
      <c r="D39" s="13"/>
      <c r="E39" s="13"/>
      <c r="F39" s="13"/>
      <c r="G39" s="15" t="e">
        <f t="shared" si="2"/>
        <v>#DIV/0!</v>
      </c>
      <c r="H39" s="16" t="e">
        <f t="shared" si="0"/>
        <v>#DIV/0!</v>
      </c>
      <c r="I39" s="50" t="e">
        <f t="shared" si="1"/>
        <v>#DIV/0!</v>
      </c>
    </row>
    <row r="40" spans="1:9" x14ac:dyDescent="0.25">
      <c r="A40" s="201"/>
      <c r="B40" s="12" t="s">
        <v>39</v>
      </c>
      <c r="C40" s="13"/>
      <c r="D40" s="13"/>
      <c r="E40" s="13"/>
      <c r="F40" s="49"/>
      <c r="G40" s="15" t="e">
        <f t="shared" si="2"/>
        <v>#DIV/0!</v>
      </c>
      <c r="H40" s="16" t="e">
        <f t="shared" si="0"/>
        <v>#DIV/0!</v>
      </c>
      <c r="I40" s="50" t="e">
        <f t="shared" si="1"/>
        <v>#DIV/0!</v>
      </c>
    </row>
    <row r="41" spans="1:9" x14ac:dyDescent="0.25">
      <c r="A41" s="201"/>
      <c r="B41" s="12" t="s">
        <v>38</v>
      </c>
      <c r="C41" s="13"/>
      <c r="D41" s="13"/>
      <c r="E41" s="13"/>
      <c r="F41" s="13"/>
      <c r="G41" s="15"/>
      <c r="H41" s="16"/>
      <c r="I41" s="50"/>
    </row>
    <row r="42" spans="1:9" x14ac:dyDescent="0.25">
      <c r="A42" s="201"/>
      <c r="B42" s="12" t="s">
        <v>40</v>
      </c>
      <c r="C42" s="13">
        <v>206.6</v>
      </c>
      <c r="D42" s="13">
        <v>504.7</v>
      </c>
      <c r="E42" s="13">
        <v>500</v>
      </c>
      <c r="F42" s="13">
        <v>594.5</v>
      </c>
      <c r="G42" s="15">
        <f t="shared" si="2"/>
        <v>118.9</v>
      </c>
      <c r="H42" s="16">
        <f t="shared" si="0"/>
        <v>117.79274816722807</v>
      </c>
      <c r="I42" s="50">
        <f t="shared" si="1"/>
        <v>287.75411423039691</v>
      </c>
    </row>
    <row r="43" spans="1:9" x14ac:dyDescent="0.25">
      <c r="A43" s="201"/>
      <c r="B43" s="12" t="s">
        <v>41</v>
      </c>
      <c r="C43" s="13"/>
      <c r="D43" s="13"/>
      <c r="E43" s="13"/>
      <c r="F43" s="49"/>
      <c r="G43" s="15" t="e">
        <f>F43/E43*100</f>
        <v>#DIV/0!</v>
      </c>
      <c r="H43" s="16" t="e">
        <f>F43/D43*100</f>
        <v>#DIV/0!</v>
      </c>
      <c r="I43" s="50" t="e">
        <f>F43/C43*100</f>
        <v>#DIV/0!</v>
      </c>
    </row>
    <row r="44" spans="1:9" x14ac:dyDescent="0.25">
      <c r="A44" s="201"/>
      <c r="B44" s="12" t="s">
        <v>42</v>
      </c>
      <c r="C44" s="13"/>
      <c r="D44" s="13"/>
      <c r="E44" s="13"/>
      <c r="F44" s="13"/>
      <c r="G44" s="15" t="e">
        <f>F44/E44*100</f>
        <v>#DIV/0!</v>
      </c>
      <c r="H44" s="16" t="e">
        <f>F44/D44*100</f>
        <v>#DIV/0!</v>
      </c>
      <c r="I44" s="50" t="e">
        <f>F44/C44*100</f>
        <v>#DIV/0!</v>
      </c>
    </row>
    <row r="45" spans="1:9" x14ac:dyDescent="0.25">
      <c r="A45" s="201"/>
      <c r="B45" s="12" t="s">
        <v>43</v>
      </c>
      <c r="C45" s="13"/>
      <c r="D45" s="13"/>
      <c r="E45" s="13"/>
      <c r="F45" s="49"/>
      <c r="G45" s="15" t="e">
        <f>F45/E45*100</f>
        <v>#DIV/0!</v>
      </c>
      <c r="H45" s="16" t="e">
        <f>F45/D45*100</f>
        <v>#DIV/0!</v>
      </c>
      <c r="I45" s="50" t="e">
        <f>F45/C45*100</f>
        <v>#DIV/0!</v>
      </c>
    </row>
    <row r="46" spans="1:9" x14ac:dyDescent="0.25">
      <c r="A46" s="201"/>
      <c r="B46" s="12" t="s">
        <v>44</v>
      </c>
      <c r="C46" s="13"/>
      <c r="D46" s="13"/>
      <c r="E46" s="13"/>
      <c r="F46" s="13"/>
      <c r="G46" s="15" t="e">
        <f t="shared" si="2"/>
        <v>#DIV/0!</v>
      </c>
      <c r="H46" s="16" t="e">
        <f t="shared" si="0"/>
        <v>#DIV/0!</v>
      </c>
      <c r="I46" s="50" t="e">
        <f t="shared" si="1"/>
        <v>#DIV/0!</v>
      </c>
    </row>
    <row r="47" spans="1:9" x14ac:dyDescent="0.25">
      <c r="A47" s="201"/>
      <c r="B47" s="12" t="s">
        <v>45</v>
      </c>
      <c r="C47" s="13"/>
      <c r="D47" s="13"/>
      <c r="E47" s="13"/>
      <c r="F47" s="49"/>
      <c r="G47" s="15" t="e">
        <f t="shared" si="2"/>
        <v>#DIV/0!</v>
      </c>
      <c r="H47" s="16" t="e">
        <f t="shared" si="0"/>
        <v>#DIV/0!</v>
      </c>
      <c r="I47" s="50" t="e">
        <f t="shared" si="1"/>
        <v>#DIV/0!</v>
      </c>
    </row>
    <row r="48" spans="1:9" ht="26.25" x14ac:dyDescent="0.25">
      <c r="A48" s="201"/>
      <c r="B48" s="29" t="s">
        <v>46</v>
      </c>
      <c r="C48" s="54">
        <f>SUM(C49:C51)</f>
        <v>28644.5</v>
      </c>
      <c r="D48" s="54">
        <f>SUM(D49:D51)</f>
        <v>61409.928</v>
      </c>
      <c r="E48" s="54">
        <f>SUM(E49:E51)</f>
        <v>75585.899999999994</v>
      </c>
      <c r="F48" s="54">
        <f>SUM(F49:F51)</f>
        <v>77153.400000000009</v>
      </c>
      <c r="G48" s="15">
        <f t="shared" si="2"/>
        <v>102.07379947847417</v>
      </c>
      <c r="H48" s="16">
        <f t="shared" si="0"/>
        <v>125.63668858234129</v>
      </c>
      <c r="I48" s="50">
        <f t="shared" si="1"/>
        <v>269.34804238160905</v>
      </c>
    </row>
    <row r="49" spans="1:9" x14ac:dyDescent="0.25">
      <c r="A49" s="201"/>
      <c r="B49" s="12" t="s">
        <v>122</v>
      </c>
      <c r="C49" s="96">
        <v>1150.8</v>
      </c>
      <c r="D49" s="51">
        <v>1968.8425</v>
      </c>
      <c r="E49" s="51">
        <v>1768.2</v>
      </c>
      <c r="F49" s="119">
        <v>1878.59</v>
      </c>
      <c r="G49" s="15">
        <f t="shared" si="2"/>
        <v>106.24307205067301</v>
      </c>
      <c r="H49" s="16">
        <f t="shared" si="0"/>
        <v>95.415961408797301</v>
      </c>
      <c r="I49" s="50">
        <f t="shared" si="1"/>
        <v>163.24209245742091</v>
      </c>
    </row>
    <row r="50" spans="1:9" x14ac:dyDescent="0.25">
      <c r="A50" s="201"/>
      <c r="B50" s="12" t="s">
        <v>47</v>
      </c>
      <c r="C50" s="96">
        <v>3648.1</v>
      </c>
      <c r="D50" s="51">
        <v>1251.4575</v>
      </c>
      <c r="E50" s="51">
        <v>1254.3</v>
      </c>
      <c r="F50" s="119">
        <v>1377.9</v>
      </c>
      <c r="G50" s="15">
        <f t="shared" si="2"/>
        <v>109.85410188950013</v>
      </c>
      <c r="H50" s="16">
        <f t="shared" si="0"/>
        <v>110.10361918003608</v>
      </c>
      <c r="I50" s="50">
        <f t="shared" si="1"/>
        <v>37.770346207614921</v>
      </c>
    </row>
    <row r="51" spans="1:9" x14ac:dyDescent="0.25">
      <c r="A51" s="201"/>
      <c r="B51" s="12" t="s">
        <v>48</v>
      </c>
      <c r="C51" s="96">
        <v>23845.599999999999</v>
      </c>
      <c r="D51" s="51">
        <v>58189.627999999997</v>
      </c>
      <c r="E51" s="51">
        <v>72563.399999999994</v>
      </c>
      <c r="F51" s="119">
        <v>73896.91</v>
      </c>
      <c r="G51" s="15">
        <f t="shared" si="2"/>
        <v>101.8377170860241</v>
      </c>
      <c r="H51" s="16">
        <f t="shared" si="0"/>
        <v>126.99326759744882</v>
      </c>
      <c r="I51" s="50">
        <f t="shared" si="1"/>
        <v>309.89746536048585</v>
      </c>
    </row>
    <row r="52" spans="1:9" x14ac:dyDescent="0.25">
      <c r="A52" s="201"/>
      <c r="B52" s="57" t="s">
        <v>49</v>
      </c>
      <c r="C52" s="54">
        <f>C48+C35</f>
        <v>30046.799999999999</v>
      </c>
      <c r="D52" s="54">
        <f>D48+D35</f>
        <v>65055.627999999997</v>
      </c>
      <c r="E52" s="54">
        <f>E48+E35</f>
        <v>78190.099999999991</v>
      </c>
      <c r="F52" s="58">
        <f>F48+F35</f>
        <v>80064.100000000006</v>
      </c>
      <c r="G52" s="15">
        <f t="shared" si="2"/>
        <v>102.39672285877626</v>
      </c>
      <c r="H52" s="16">
        <f t="shared" si="0"/>
        <v>123.07021307979689</v>
      </c>
      <c r="I52" s="50">
        <f t="shared" si="1"/>
        <v>266.46464848170189</v>
      </c>
    </row>
    <row r="53" spans="1:9" x14ac:dyDescent="0.25">
      <c r="A53" s="201"/>
      <c r="B53" s="53" t="s">
        <v>20</v>
      </c>
      <c r="C53" s="59">
        <f>C52/C7/12*1000</f>
        <v>1177.197931358721</v>
      </c>
      <c r="D53" s="59">
        <f t="shared" ref="D53:F53" si="5">D52/D7/12*1000</f>
        <v>2826.5392770246785</v>
      </c>
      <c r="E53" s="59">
        <f t="shared" si="5"/>
        <v>3390.1361429066942</v>
      </c>
      <c r="F53" s="59">
        <f t="shared" si="5"/>
        <v>3550.8293418485014</v>
      </c>
      <c r="G53" s="15">
        <f t="shared" si="2"/>
        <v>104.74002199817348</v>
      </c>
      <c r="H53" s="16">
        <f t="shared" si="0"/>
        <v>125.62462410167666</v>
      </c>
      <c r="I53" s="50">
        <f t="shared" si="1"/>
        <v>301.63401134676957</v>
      </c>
    </row>
    <row r="54" spans="1:9" x14ac:dyDescent="0.25">
      <c r="A54" s="201"/>
      <c r="B54" s="18" t="s">
        <v>50</v>
      </c>
      <c r="C54" s="60"/>
      <c r="D54" s="60">
        <v>9887.7749999999996</v>
      </c>
      <c r="E54" s="60">
        <v>9956.2000000000007</v>
      </c>
      <c r="F54" s="61">
        <v>10701</v>
      </c>
      <c r="G54" s="15">
        <f>F54/E54*100</f>
        <v>107.48076575400252</v>
      </c>
      <c r="H54" s="16">
        <f>F54/D54*100</f>
        <v>108.22455001251545</v>
      </c>
      <c r="I54" s="50" t="e">
        <f>F54/C54*100</f>
        <v>#DIV/0!</v>
      </c>
    </row>
    <row r="55" spans="1:9" ht="15.75" thickBot="1" x14ac:dyDescent="0.3">
      <c r="A55" s="202"/>
      <c r="B55" s="62" t="s">
        <v>51</v>
      </c>
      <c r="C55" s="63"/>
      <c r="D55" s="63">
        <v>11183.073</v>
      </c>
      <c r="E55" s="63">
        <v>10156.299999999999</v>
      </c>
      <c r="F55" s="64">
        <v>10977.6</v>
      </c>
      <c r="G55" s="23">
        <f>F55/E55*100</f>
        <v>108.08660634286109</v>
      </c>
      <c r="H55" s="24">
        <f>F55/D55*100</f>
        <v>98.162642772697623</v>
      </c>
      <c r="I55" s="41" t="e">
        <f>F55/C55*100</f>
        <v>#DIV/0!</v>
      </c>
    </row>
    <row r="56" spans="1:9" ht="26.25" x14ac:dyDescent="0.25">
      <c r="A56" s="185">
        <v>7</v>
      </c>
      <c r="B56" s="65" t="s">
        <v>52</v>
      </c>
      <c r="C56" s="66">
        <f>C52/C57</f>
        <v>577.82307692307688</v>
      </c>
      <c r="D56" s="66">
        <f>D52/D57</f>
        <v>834.04651282051282</v>
      </c>
      <c r="E56" s="66">
        <f>E52/E57</f>
        <v>1241.1126984126984</v>
      </c>
      <c r="F56" s="67">
        <f>F52/F57</f>
        <v>1270.8587301587302</v>
      </c>
      <c r="G56" s="9">
        <f t="shared" si="2"/>
        <v>102.39672285877623</v>
      </c>
      <c r="H56" s="10">
        <f t="shared" si="0"/>
        <v>152.37264476546278</v>
      </c>
      <c r="I56" s="43">
        <f t="shared" si="1"/>
        <v>219.93907493727778</v>
      </c>
    </row>
    <row r="57" spans="1:9" ht="27" thickBot="1" x14ac:dyDescent="0.3">
      <c r="A57" s="187"/>
      <c r="B57" s="68" t="s">
        <v>53</v>
      </c>
      <c r="C57" s="21">
        <v>52</v>
      </c>
      <c r="D57" s="21">
        <v>78</v>
      </c>
      <c r="E57" s="21">
        <v>63</v>
      </c>
      <c r="F57" s="21">
        <v>63</v>
      </c>
      <c r="G57" s="23">
        <f t="shared" si="2"/>
        <v>100</v>
      </c>
      <c r="H57" s="24">
        <f t="shared" si="0"/>
        <v>80.769230769230774</v>
      </c>
      <c r="I57" s="41">
        <f t="shared" si="1"/>
        <v>121.15384615384615</v>
      </c>
    </row>
    <row r="58" spans="1:9" x14ac:dyDescent="0.25">
      <c r="A58" s="185">
        <v>8</v>
      </c>
      <c r="B58" s="69" t="s">
        <v>54</v>
      </c>
      <c r="C58" s="6">
        <v>15348.4</v>
      </c>
      <c r="D58" s="6">
        <v>75364.600000000006</v>
      </c>
      <c r="E58" s="6">
        <v>75100</v>
      </c>
      <c r="F58" s="6">
        <v>75412.5</v>
      </c>
      <c r="G58" s="9">
        <f t="shared" si="2"/>
        <v>100.41611185086552</v>
      </c>
      <c r="H58" s="10">
        <f t="shared" si="0"/>
        <v>100.06355769154219</v>
      </c>
      <c r="I58" s="43">
        <f t="shared" si="1"/>
        <v>491.33785932084129</v>
      </c>
    </row>
    <row r="59" spans="1:9" ht="15.75" thickBot="1" x14ac:dyDescent="0.3">
      <c r="A59" s="187"/>
      <c r="B59" s="39" t="s">
        <v>20</v>
      </c>
      <c r="C59" s="37">
        <f>C58/C7/12*1000</f>
        <v>601.33207961134622</v>
      </c>
      <c r="D59" s="37">
        <f t="shared" ref="D59:F59" si="6">D58/D7/12*1000</f>
        <v>3274.4438651372961</v>
      </c>
      <c r="E59" s="37">
        <f t="shared" si="6"/>
        <v>3256.1567811307664</v>
      </c>
      <c r="F59" s="37">
        <f t="shared" si="6"/>
        <v>3344.5316657796698</v>
      </c>
      <c r="G59" s="23">
        <f t="shared" si="2"/>
        <v>102.71408567182732</v>
      </c>
      <c r="H59" s="24">
        <f t="shared" si="0"/>
        <v>102.14044899008934</v>
      </c>
      <c r="I59" s="41">
        <f t="shared" si="1"/>
        <v>556.1871350587702</v>
      </c>
    </row>
    <row r="60" spans="1:9" x14ac:dyDescent="0.25">
      <c r="A60" s="185">
        <v>9</v>
      </c>
      <c r="B60" s="70" t="s">
        <v>55</v>
      </c>
      <c r="C60" s="47">
        <f>C62+C70+C71+C72+C73+C76+C77+C78+C79+C80+C81+C82</f>
        <v>3314.1</v>
      </c>
      <c r="D60" s="47">
        <f>D62+D70+D71+D72+D73+D76+D77+D78+D79+D80+D81+D82</f>
        <v>15524.5</v>
      </c>
      <c r="E60" s="47">
        <f>E62+E70+E71+E72+E73+E76+E77+E78+E79+E80+E81+E82</f>
        <v>10836.900000000001</v>
      </c>
      <c r="F60" s="71">
        <f>F62+F70+F71+F72+F73+F76+F77+F78+F79+F80+F81+F82</f>
        <v>11355.2</v>
      </c>
      <c r="G60" s="9">
        <f t="shared" si="2"/>
        <v>104.7827330694202</v>
      </c>
      <c r="H60" s="10">
        <f t="shared" si="0"/>
        <v>73.143740539147799</v>
      </c>
      <c r="I60" s="43">
        <f t="shared" si="1"/>
        <v>342.63299236595157</v>
      </c>
    </row>
    <row r="61" spans="1:9" x14ac:dyDescent="0.25">
      <c r="A61" s="186"/>
      <c r="B61" s="53" t="s">
        <v>20</v>
      </c>
      <c r="C61" s="59">
        <f>C60/C7*1000/12</f>
        <v>129.84250117536433</v>
      </c>
      <c r="D61" s="59">
        <f t="shared" ref="D61:F61" si="7">D60/D7*1000/12</f>
        <v>674.50903719151893</v>
      </c>
      <c r="E61" s="59">
        <f t="shared" si="7"/>
        <v>469.86212278876178</v>
      </c>
      <c r="F61" s="59">
        <f t="shared" si="7"/>
        <v>503.60120631541605</v>
      </c>
      <c r="G61" s="15">
        <f t="shared" si="2"/>
        <v>107.18063489059375</v>
      </c>
      <c r="H61" s="16">
        <f t="shared" si="0"/>
        <v>74.661891620056139</v>
      </c>
      <c r="I61" s="50">
        <f t="shared" si="1"/>
        <v>387.85544159786014</v>
      </c>
    </row>
    <row r="62" spans="1:9" x14ac:dyDescent="0.25">
      <c r="A62" s="186"/>
      <c r="B62" s="53" t="s">
        <v>56</v>
      </c>
      <c r="C62" s="54">
        <f>SUM(C63:C69)</f>
        <v>0</v>
      </c>
      <c r="D62" s="54">
        <f>SUM(D63:D69)</f>
        <v>430.4</v>
      </c>
      <c r="E62" s="54">
        <f>SUM(E63:E69)</f>
        <v>400</v>
      </c>
      <c r="F62" s="54">
        <f>SUM(F63:F69)</f>
        <v>420.2</v>
      </c>
      <c r="G62" s="15">
        <f t="shared" si="2"/>
        <v>105.05</v>
      </c>
      <c r="H62" s="16">
        <f t="shared" si="0"/>
        <v>97.630111524163581</v>
      </c>
      <c r="I62" s="50" t="e">
        <f t="shared" si="1"/>
        <v>#DIV/0!</v>
      </c>
    </row>
    <row r="63" spans="1:9" x14ac:dyDescent="0.25">
      <c r="A63" s="186"/>
      <c r="B63" s="12" t="s">
        <v>57</v>
      </c>
      <c r="C63" s="13"/>
      <c r="D63" s="13"/>
      <c r="E63" s="13"/>
      <c r="F63" s="13"/>
      <c r="G63" s="15" t="e">
        <f t="shared" si="2"/>
        <v>#DIV/0!</v>
      </c>
      <c r="H63" s="16" t="e">
        <f t="shared" si="0"/>
        <v>#DIV/0!</v>
      </c>
      <c r="I63" s="50" t="e">
        <f t="shared" si="1"/>
        <v>#DIV/0!</v>
      </c>
    </row>
    <row r="64" spans="1:9" x14ac:dyDescent="0.25">
      <c r="A64" s="186"/>
      <c r="B64" s="12" t="s">
        <v>58</v>
      </c>
      <c r="C64" s="13"/>
      <c r="D64" s="96">
        <v>430.4</v>
      </c>
      <c r="E64" s="84">
        <v>400</v>
      </c>
      <c r="F64" s="13">
        <v>420.2</v>
      </c>
      <c r="G64" s="15">
        <f t="shared" si="2"/>
        <v>105.05</v>
      </c>
      <c r="H64" s="16">
        <f t="shared" si="0"/>
        <v>97.630111524163581</v>
      </c>
      <c r="I64" s="50" t="e">
        <f t="shared" si="1"/>
        <v>#DIV/0!</v>
      </c>
    </row>
    <row r="65" spans="1:9" x14ac:dyDescent="0.25">
      <c r="A65" s="186"/>
      <c r="B65" s="12" t="s">
        <v>59</v>
      </c>
      <c r="C65" s="13"/>
      <c r="D65" s="13"/>
      <c r="E65" s="13"/>
      <c r="F65" s="13"/>
      <c r="G65" s="15" t="e">
        <f t="shared" si="2"/>
        <v>#DIV/0!</v>
      </c>
      <c r="H65" s="16" t="e">
        <f t="shared" si="0"/>
        <v>#DIV/0!</v>
      </c>
      <c r="I65" s="50" t="e">
        <f t="shared" si="1"/>
        <v>#DIV/0!</v>
      </c>
    </row>
    <row r="66" spans="1:9" x14ac:dyDescent="0.25">
      <c r="A66" s="186"/>
      <c r="B66" s="12" t="s">
        <v>60</v>
      </c>
      <c r="C66" s="13"/>
      <c r="D66" s="13"/>
      <c r="E66" s="13"/>
      <c r="F66" s="13"/>
      <c r="G66" s="15" t="e">
        <f t="shared" si="2"/>
        <v>#DIV/0!</v>
      </c>
      <c r="H66" s="16" t="e">
        <f t="shared" si="0"/>
        <v>#DIV/0!</v>
      </c>
      <c r="I66" s="50" t="e">
        <f t="shared" si="1"/>
        <v>#DIV/0!</v>
      </c>
    </row>
    <row r="67" spans="1:9" x14ac:dyDescent="0.25">
      <c r="A67" s="186"/>
      <c r="B67" s="12" t="s">
        <v>61</v>
      </c>
      <c r="C67" s="13"/>
      <c r="D67" s="13"/>
      <c r="E67" s="13"/>
      <c r="F67" s="13"/>
      <c r="G67" s="15" t="e">
        <f t="shared" si="2"/>
        <v>#DIV/0!</v>
      </c>
      <c r="H67" s="16" t="e">
        <f t="shared" si="0"/>
        <v>#DIV/0!</v>
      </c>
      <c r="I67" s="50" t="e">
        <f t="shared" si="1"/>
        <v>#DIV/0!</v>
      </c>
    </row>
    <row r="68" spans="1:9" x14ac:dyDescent="0.25">
      <c r="A68" s="186"/>
      <c r="B68" s="12" t="s">
        <v>62</v>
      </c>
      <c r="C68" s="13"/>
      <c r="D68" s="13"/>
      <c r="E68" s="13"/>
      <c r="F68" s="13"/>
      <c r="G68" s="15" t="e">
        <f t="shared" si="2"/>
        <v>#DIV/0!</v>
      </c>
      <c r="H68" s="16" t="e">
        <f t="shared" si="0"/>
        <v>#DIV/0!</v>
      </c>
      <c r="I68" s="50" t="e">
        <f t="shared" si="1"/>
        <v>#DIV/0!</v>
      </c>
    </row>
    <row r="69" spans="1:9" x14ac:dyDescent="0.25">
      <c r="A69" s="186"/>
      <c r="B69" s="12" t="s">
        <v>63</v>
      </c>
      <c r="C69" s="13"/>
      <c r="D69" s="13"/>
      <c r="E69" s="13"/>
      <c r="F69" s="13"/>
      <c r="G69" s="15" t="e">
        <f t="shared" si="2"/>
        <v>#DIV/0!</v>
      </c>
      <c r="H69" s="16" t="e">
        <f t="shared" si="0"/>
        <v>#DIV/0!</v>
      </c>
      <c r="I69" s="50" t="e">
        <f t="shared" si="1"/>
        <v>#DIV/0!</v>
      </c>
    </row>
    <row r="70" spans="1:9" x14ac:dyDescent="0.25">
      <c r="A70" s="186"/>
      <c r="B70" s="12" t="s">
        <v>64</v>
      </c>
      <c r="C70" s="13"/>
      <c r="D70" s="13"/>
      <c r="E70" s="13"/>
      <c r="F70" s="13"/>
      <c r="G70" s="15" t="e">
        <f t="shared" si="2"/>
        <v>#DIV/0!</v>
      </c>
      <c r="H70" s="16" t="e">
        <f t="shared" si="0"/>
        <v>#DIV/0!</v>
      </c>
      <c r="I70" s="50" t="e">
        <f t="shared" si="1"/>
        <v>#DIV/0!</v>
      </c>
    </row>
    <row r="71" spans="1:9" x14ac:dyDescent="0.25">
      <c r="A71" s="186"/>
      <c r="B71" s="12" t="s">
        <v>65</v>
      </c>
      <c r="C71" s="13">
        <v>385.2</v>
      </c>
      <c r="D71" s="14"/>
      <c r="E71" s="14"/>
      <c r="F71" s="72"/>
      <c r="G71" s="15" t="e">
        <f t="shared" si="2"/>
        <v>#DIV/0!</v>
      </c>
      <c r="H71" s="16" t="e">
        <f t="shared" si="0"/>
        <v>#DIV/0!</v>
      </c>
      <c r="I71" s="50">
        <f t="shared" si="1"/>
        <v>0</v>
      </c>
    </row>
    <row r="72" spans="1:9" x14ac:dyDescent="0.25">
      <c r="A72" s="186"/>
      <c r="B72" s="12" t="s">
        <v>66</v>
      </c>
      <c r="C72" s="13"/>
      <c r="D72" s="14"/>
      <c r="E72" s="14"/>
      <c r="F72" s="72"/>
      <c r="G72" s="15" t="e">
        <f t="shared" si="2"/>
        <v>#DIV/0!</v>
      </c>
      <c r="H72" s="16" t="e">
        <f t="shared" si="0"/>
        <v>#DIV/0!</v>
      </c>
      <c r="I72" s="50" t="e">
        <f t="shared" si="1"/>
        <v>#DIV/0!</v>
      </c>
    </row>
    <row r="73" spans="1:9" x14ac:dyDescent="0.25">
      <c r="A73" s="186"/>
      <c r="B73" s="53" t="s">
        <v>67</v>
      </c>
      <c r="C73" s="54">
        <f>C74+C75</f>
        <v>229.8</v>
      </c>
      <c r="D73" s="54">
        <f>D74+D75</f>
        <v>3939.1</v>
      </c>
      <c r="E73" s="54">
        <f>E74+E75</f>
        <v>4000.3</v>
      </c>
      <c r="F73" s="58">
        <f>F74+F75</f>
        <v>4170.3</v>
      </c>
      <c r="G73" s="15">
        <f t="shared" si="2"/>
        <v>104.24968127390446</v>
      </c>
      <c r="H73" s="16">
        <f t="shared" si="0"/>
        <v>105.86936102155316</v>
      </c>
      <c r="I73" s="50">
        <f t="shared" si="1"/>
        <v>1814.7519582245429</v>
      </c>
    </row>
    <row r="74" spans="1:9" x14ac:dyDescent="0.25">
      <c r="A74" s="186"/>
      <c r="B74" s="12" t="s">
        <v>68</v>
      </c>
      <c r="C74" s="13"/>
      <c r="D74" s="13">
        <v>2446</v>
      </c>
      <c r="E74" s="13">
        <v>2500</v>
      </c>
      <c r="F74" s="13">
        <v>2500</v>
      </c>
      <c r="G74" s="15">
        <f t="shared" si="2"/>
        <v>100</v>
      </c>
      <c r="H74" s="16">
        <f t="shared" si="0"/>
        <v>102.20768601798855</v>
      </c>
      <c r="I74" s="50" t="e">
        <f t="shared" si="1"/>
        <v>#DIV/0!</v>
      </c>
    </row>
    <row r="75" spans="1:9" x14ac:dyDescent="0.25">
      <c r="A75" s="186"/>
      <c r="B75" s="12" t="s">
        <v>69</v>
      </c>
      <c r="C75" s="13">
        <v>229.8</v>
      </c>
      <c r="D75" s="84">
        <v>1493.1</v>
      </c>
      <c r="E75" s="84">
        <v>1500.3</v>
      </c>
      <c r="F75" s="13">
        <v>1670.3</v>
      </c>
      <c r="G75" s="15">
        <f t="shared" si="2"/>
        <v>111.33106711990935</v>
      </c>
      <c r="H75" s="16">
        <f t="shared" si="0"/>
        <v>111.86792579197642</v>
      </c>
      <c r="I75" s="50">
        <f t="shared" si="1"/>
        <v>726.84943429068744</v>
      </c>
    </row>
    <row r="76" spans="1:9" x14ac:dyDescent="0.25">
      <c r="A76" s="186"/>
      <c r="B76" s="12" t="s">
        <v>70</v>
      </c>
      <c r="C76" s="13">
        <v>0.9</v>
      </c>
      <c r="D76" s="84">
        <v>51.6</v>
      </c>
      <c r="E76" s="13">
        <v>59</v>
      </c>
      <c r="F76" s="13">
        <v>59.6</v>
      </c>
      <c r="G76" s="15">
        <f t="shared" si="2"/>
        <v>101.01694915254238</v>
      </c>
      <c r="H76" s="16">
        <f t="shared" si="0"/>
        <v>115.50387596899225</v>
      </c>
      <c r="I76" s="50">
        <f t="shared" si="1"/>
        <v>6622.2222222222226</v>
      </c>
    </row>
    <row r="77" spans="1:9" x14ac:dyDescent="0.25">
      <c r="A77" s="186"/>
      <c r="B77" s="12" t="s">
        <v>71</v>
      </c>
      <c r="C77" s="13"/>
      <c r="D77" s="84">
        <v>4004.7</v>
      </c>
      <c r="E77" s="84">
        <v>160</v>
      </c>
      <c r="F77" s="13">
        <v>165.5</v>
      </c>
      <c r="G77" s="15">
        <f t="shared" si="2"/>
        <v>103.4375</v>
      </c>
      <c r="H77" s="16">
        <f t="shared" si="0"/>
        <v>4.1326441431318202</v>
      </c>
      <c r="I77" s="50" t="e">
        <f t="shared" si="1"/>
        <v>#DIV/0!</v>
      </c>
    </row>
    <row r="78" spans="1:9" x14ac:dyDescent="0.25">
      <c r="A78" s="186"/>
      <c r="B78" s="12" t="s">
        <v>72</v>
      </c>
      <c r="C78" s="13">
        <v>18.100000000000001</v>
      </c>
      <c r="D78" s="84">
        <v>23.3</v>
      </c>
      <c r="E78" s="84">
        <v>24</v>
      </c>
      <c r="F78" s="13">
        <v>24.6</v>
      </c>
      <c r="G78" s="15">
        <f t="shared" si="2"/>
        <v>102.50000000000001</v>
      </c>
      <c r="H78" s="16">
        <f t="shared" si="0"/>
        <v>105.5793991416309</v>
      </c>
      <c r="I78" s="50">
        <f t="shared" si="1"/>
        <v>135.91160220994476</v>
      </c>
    </row>
    <row r="79" spans="1:9" x14ac:dyDescent="0.25">
      <c r="A79" s="186"/>
      <c r="B79" s="12" t="s">
        <v>73</v>
      </c>
      <c r="C79" s="13">
        <v>513</v>
      </c>
      <c r="D79" s="84">
        <v>2642.1</v>
      </c>
      <c r="E79" s="13">
        <v>713</v>
      </c>
      <c r="F79" s="13">
        <v>713.6</v>
      </c>
      <c r="G79" s="15">
        <f t="shared" si="2"/>
        <v>100.08415147265077</v>
      </c>
      <c r="H79" s="16">
        <f t="shared" ref="H79:H123" si="8">F79/D79*100</f>
        <v>27.008818742666818</v>
      </c>
      <c r="I79" s="50">
        <f t="shared" ref="I79:I123" si="9">F79/C79*100</f>
        <v>139.10331384015595</v>
      </c>
    </row>
    <row r="80" spans="1:9" x14ac:dyDescent="0.25">
      <c r="A80" s="186"/>
      <c r="B80" s="12" t="s">
        <v>74</v>
      </c>
      <c r="C80" s="13"/>
      <c r="D80" s="84">
        <v>385.7</v>
      </c>
      <c r="E80" s="84">
        <v>380.6</v>
      </c>
      <c r="F80" s="13">
        <v>391.2</v>
      </c>
      <c r="G80" s="15">
        <f t="shared" ref="G80:G123" si="10">F80/E80*100</f>
        <v>102.78507619548081</v>
      </c>
      <c r="H80" s="16">
        <f t="shared" si="8"/>
        <v>101.42597873995334</v>
      </c>
      <c r="I80" s="50" t="e">
        <f t="shared" si="9"/>
        <v>#DIV/0!</v>
      </c>
    </row>
    <row r="81" spans="1:13" x14ac:dyDescent="0.25">
      <c r="A81" s="186"/>
      <c r="B81" s="12" t="s">
        <v>75</v>
      </c>
      <c r="C81" s="13"/>
      <c r="D81" s="84"/>
      <c r="E81" s="14"/>
      <c r="F81" s="13"/>
      <c r="G81" s="15" t="e">
        <f t="shared" si="10"/>
        <v>#DIV/0!</v>
      </c>
      <c r="H81" s="16" t="e">
        <f t="shared" si="8"/>
        <v>#DIV/0!</v>
      </c>
      <c r="I81" s="50" t="e">
        <f t="shared" si="9"/>
        <v>#DIV/0!</v>
      </c>
    </row>
    <row r="82" spans="1:13" ht="15.75" thickBot="1" x14ac:dyDescent="0.3">
      <c r="A82" s="187"/>
      <c r="B82" s="20" t="s">
        <v>76</v>
      </c>
      <c r="C82" s="21">
        <v>2167.1</v>
      </c>
      <c r="D82" s="87">
        <v>4047.6</v>
      </c>
      <c r="E82" s="87">
        <v>5100</v>
      </c>
      <c r="F82" s="21">
        <v>5410.2</v>
      </c>
      <c r="G82" s="23">
        <f t="shared" si="10"/>
        <v>106.08235294117647</v>
      </c>
      <c r="H82" s="24">
        <f t="shared" si="8"/>
        <v>133.66439371479396</v>
      </c>
      <c r="I82" s="41">
        <f t="shared" si="9"/>
        <v>249.65160813991051</v>
      </c>
    </row>
    <row r="83" spans="1:13" ht="26.25" x14ac:dyDescent="0.25">
      <c r="A83" s="197">
        <v>10</v>
      </c>
      <c r="B83" s="46" t="s">
        <v>77</v>
      </c>
      <c r="C83" s="47">
        <f>C84+C85</f>
        <v>6784.1</v>
      </c>
      <c r="D83" s="47">
        <f>D84+D85</f>
        <v>5030</v>
      </c>
      <c r="E83" s="121">
        <f>E84+E85</f>
        <v>4000</v>
      </c>
      <c r="F83" s="73">
        <f>F84+F85</f>
        <v>3090</v>
      </c>
      <c r="G83" s="9">
        <f t="shared" si="10"/>
        <v>77.25</v>
      </c>
      <c r="H83" s="10">
        <f t="shared" si="8"/>
        <v>61.431411530815105</v>
      </c>
      <c r="I83" s="43">
        <f t="shared" si="9"/>
        <v>45.547677658053388</v>
      </c>
      <c r="J83" s="74"/>
    </row>
    <row r="84" spans="1:13" x14ac:dyDescent="0.25">
      <c r="A84" s="198"/>
      <c r="B84" s="12" t="s">
        <v>78</v>
      </c>
      <c r="C84" s="13"/>
      <c r="D84" s="104">
        <v>810</v>
      </c>
      <c r="E84" s="76">
        <v>1000</v>
      </c>
      <c r="F84" s="122">
        <v>1310</v>
      </c>
      <c r="G84" s="15">
        <f t="shared" si="10"/>
        <v>131</v>
      </c>
      <c r="H84" s="16">
        <f t="shared" si="8"/>
        <v>161.72839506172841</v>
      </c>
      <c r="I84" s="50" t="e">
        <f t="shared" si="9"/>
        <v>#DIV/0!</v>
      </c>
      <c r="J84" s="74"/>
    </row>
    <row r="85" spans="1:13" x14ac:dyDescent="0.25">
      <c r="A85" s="198"/>
      <c r="B85" s="75" t="s">
        <v>79</v>
      </c>
      <c r="C85" s="13">
        <v>6784.1</v>
      </c>
      <c r="D85" s="104">
        <v>4220</v>
      </c>
      <c r="E85" s="76">
        <v>3000</v>
      </c>
      <c r="F85" s="76">
        <v>1780</v>
      </c>
      <c r="G85" s="15">
        <f t="shared" si="10"/>
        <v>59.333333333333336</v>
      </c>
      <c r="H85" s="16">
        <f t="shared" si="8"/>
        <v>42.18009478672986</v>
      </c>
      <c r="I85" s="50">
        <f t="shared" si="9"/>
        <v>26.237820786839816</v>
      </c>
      <c r="J85" s="74"/>
    </row>
    <row r="86" spans="1:13" ht="27" thickBot="1" x14ac:dyDescent="0.3">
      <c r="A86" s="199"/>
      <c r="B86" s="68" t="s">
        <v>80</v>
      </c>
      <c r="C86" s="21">
        <v>296.81</v>
      </c>
      <c r="D86" s="21">
        <v>0</v>
      </c>
      <c r="E86" s="21">
        <v>109</v>
      </c>
      <c r="F86" s="21">
        <v>109</v>
      </c>
      <c r="G86" s="23">
        <f t="shared" si="10"/>
        <v>100</v>
      </c>
      <c r="H86" s="24" t="e">
        <f t="shared" si="8"/>
        <v>#DIV/0!</v>
      </c>
      <c r="I86" s="41">
        <f t="shared" si="9"/>
        <v>36.723830059634111</v>
      </c>
      <c r="J86" s="74"/>
      <c r="M86" s="77"/>
    </row>
    <row r="87" spans="1:13" x14ac:dyDescent="0.25">
      <c r="A87" s="197">
        <v>11</v>
      </c>
      <c r="B87" s="26" t="s">
        <v>81</v>
      </c>
      <c r="C87" s="26">
        <v>20067.5</v>
      </c>
      <c r="D87" s="78">
        <v>21902.34</v>
      </c>
      <c r="E87" s="26">
        <f>D87+E86</f>
        <v>22011.34</v>
      </c>
      <c r="F87" s="26">
        <f>D87+F86</f>
        <v>22011.34</v>
      </c>
      <c r="G87" s="9">
        <f t="shared" si="10"/>
        <v>100</v>
      </c>
      <c r="H87" s="10">
        <f t="shared" si="8"/>
        <v>100.49766371994954</v>
      </c>
      <c r="I87" s="43">
        <f t="shared" si="9"/>
        <v>109.68650803538058</v>
      </c>
      <c r="J87" s="74"/>
    </row>
    <row r="88" spans="1:13" ht="26.25" x14ac:dyDescent="0.25">
      <c r="A88" s="198"/>
      <c r="B88" s="29" t="s">
        <v>82</v>
      </c>
      <c r="C88" s="79">
        <f>C87/C7</f>
        <v>9.4346497414198396</v>
      </c>
      <c r="D88" s="79">
        <f>D87/D7</f>
        <v>11.419363920750783</v>
      </c>
      <c r="E88" s="79">
        <f>E87/E7</f>
        <v>11.452310093652445</v>
      </c>
      <c r="F88" s="80">
        <f>F87/F7</f>
        <v>11.714390633315594</v>
      </c>
      <c r="G88" s="15">
        <f t="shared" si="10"/>
        <v>102.28845130388507</v>
      </c>
      <c r="H88" s="16">
        <f t="shared" si="8"/>
        <v>102.58356520216245</v>
      </c>
      <c r="I88" s="50">
        <f t="shared" si="9"/>
        <v>124.16349259779381</v>
      </c>
      <c r="J88" s="74"/>
    </row>
    <row r="89" spans="1:13" ht="39.75" thickBot="1" x14ac:dyDescent="0.3">
      <c r="A89" s="199"/>
      <c r="B89" s="44" t="s">
        <v>83</v>
      </c>
      <c r="C89" s="37">
        <f>C86/C87*100</f>
        <v>1.4790581786470662</v>
      </c>
      <c r="D89" s="37">
        <f>D86/D87*100</f>
        <v>0</v>
      </c>
      <c r="E89" s="37">
        <f>E86/E87*100</f>
        <v>0.49519929272820284</v>
      </c>
      <c r="F89" s="81">
        <f>F86/F87*100</f>
        <v>0.49519929272820284</v>
      </c>
      <c r="G89" s="23">
        <f t="shared" si="10"/>
        <v>100</v>
      </c>
      <c r="H89" s="24" t="e">
        <f t="shared" si="8"/>
        <v>#DIV/0!</v>
      </c>
      <c r="I89" s="41">
        <f t="shared" si="9"/>
        <v>33.480717653796063</v>
      </c>
      <c r="J89" s="74"/>
    </row>
    <row r="90" spans="1:13" x14ac:dyDescent="0.25">
      <c r="A90" s="197">
        <v>12</v>
      </c>
      <c r="B90" s="42" t="s">
        <v>84</v>
      </c>
      <c r="C90" s="6">
        <v>5</v>
      </c>
      <c r="D90" s="38">
        <v>11</v>
      </c>
      <c r="E90" s="6">
        <v>12</v>
      </c>
      <c r="F90" s="38">
        <v>12</v>
      </c>
      <c r="G90" s="9">
        <f t="shared" si="10"/>
        <v>100</v>
      </c>
      <c r="H90" s="10">
        <f t="shared" si="8"/>
        <v>109.09090909090908</v>
      </c>
      <c r="I90" s="43">
        <f t="shared" si="9"/>
        <v>240</v>
      </c>
      <c r="J90" s="74"/>
    </row>
    <row r="91" spans="1:13" ht="27" thickBot="1" x14ac:dyDescent="0.3">
      <c r="A91" s="199"/>
      <c r="B91" s="44" t="s">
        <v>85</v>
      </c>
      <c r="C91" s="40">
        <f>C90*1000/C7</f>
        <v>2.3507287259050305</v>
      </c>
      <c r="D91" s="40">
        <f>D90*1000/D7</f>
        <v>5.7351407716371217</v>
      </c>
      <c r="E91" s="114">
        <f>E90*1000/E7</f>
        <v>6.2434963579604581</v>
      </c>
      <c r="F91" s="114">
        <f>F90*1000/F7</f>
        <v>6.386375731772219</v>
      </c>
      <c r="G91" s="23">
        <f t="shared" si="10"/>
        <v>102.28845130388504</v>
      </c>
      <c r="H91" s="24">
        <f t="shared" si="8"/>
        <v>111.35516957762835</v>
      </c>
      <c r="I91" s="41">
        <f t="shared" si="9"/>
        <v>271.6764236295902</v>
      </c>
      <c r="J91" s="74"/>
    </row>
    <row r="92" spans="1:13" ht="27" thickBot="1" x14ac:dyDescent="0.3">
      <c r="A92" s="197">
        <v>13</v>
      </c>
      <c r="B92" s="42" t="s">
        <v>86</v>
      </c>
      <c r="C92" s="6">
        <v>5</v>
      </c>
      <c r="D92" s="6">
        <v>18</v>
      </c>
      <c r="E92" s="6">
        <v>18</v>
      </c>
      <c r="F92" s="6">
        <v>18</v>
      </c>
      <c r="G92" s="9">
        <f t="shared" si="10"/>
        <v>100</v>
      </c>
      <c r="H92" s="24">
        <f t="shared" si="8"/>
        <v>100</v>
      </c>
      <c r="I92" s="43">
        <f t="shared" si="9"/>
        <v>360</v>
      </c>
      <c r="J92" s="74"/>
    </row>
    <row r="93" spans="1:13" ht="27" thickBot="1" x14ac:dyDescent="0.3">
      <c r="A93" s="198"/>
      <c r="B93" s="52" t="s">
        <v>87</v>
      </c>
      <c r="C93" s="13">
        <v>0</v>
      </c>
      <c r="D93" s="13">
        <v>0</v>
      </c>
      <c r="E93" s="13">
        <v>0</v>
      </c>
      <c r="F93" s="13">
        <v>0</v>
      </c>
      <c r="G93" s="15" t="e">
        <f t="shared" si="10"/>
        <v>#DIV/0!</v>
      </c>
      <c r="H93" s="24" t="e">
        <f t="shared" si="8"/>
        <v>#DIV/0!</v>
      </c>
      <c r="I93" s="50" t="e">
        <f t="shared" si="9"/>
        <v>#DIV/0!</v>
      </c>
      <c r="J93" s="74"/>
    </row>
    <row r="94" spans="1:13" ht="39.75" thickBot="1" x14ac:dyDescent="0.3">
      <c r="A94" s="199"/>
      <c r="B94" s="44" t="s">
        <v>88</v>
      </c>
      <c r="C94" s="40">
        <f>(C92+C93)*10000/C7</f>
        <v>23.507287259050305</v>
      </c>
      <c r="D94" s="40">
        <f>(D92+D93)*10000/D7</f>
        <v>93.847758081334717</v>
      </c>
      <c r="E94" s="40">
        <f t="shared" ref="E94:F94" si="11">(E92+E93)*10000/E7</f>
        <v>93.652445369406863</v>
      </c>
      <c r="F94" s="40">
        <f t="shared" si="11"/>
        <v>95.795635976583284</v>
      </c>
      <c r="G94" s="23">
        <f t="shared" si="10"/>
        <v>102.28845130388504</v>
      </c>
      <c r="H94" s="24">
        <f t="shared" si="8"/>
        <v>102.07557211282597</v>
      </c>
      <c r="I94" s="41">
        <f t="shared" si="9"/>
        <v>407.51463544438531</v>
      </c>
      <c r="J94" s="74"/>
    </row>
    <row r="95" spans="1:13" ht="50.25" customHeight="1" x14ac:dyDescent="0.25">
      <c r="A95" s="197">
        <v>14</v>
      </c>
      <c r="B95" s="42" t="s">
        <v>89</v>
      </c>
      <c r="C95" s="6"/>
      <c r="D95" s="6">
        <v>900</v>
      </c>
      <c r="E95" s="6">
        <v>900</v>
      </c>
      <c r="F95" s="6">
        <v>900</v>
      </c>
      <c r="G95" s="9">
        <f t="shared" si="10"/>
        <v>100</v>
      </c>
      <c r="H95" s="10">
        <f t="shared" si="8"/>
        <v>100</v>
      </c>
      <c r="I95" s="43" t="e">
        <f t="shared" si="9"/>
        <v>#DIV/0!</v>
      </c>
      <c r="J95" s="74"/>
    </row>
    <row r="96" spans="1:13" ht="39.75" thickBot="1" x14ac:dyDescent="0.3">
      <c r="A96" s="199"/>
      <c r="B96" s="44" t="s">
        <v>90</v>
      </c>
      <c r="C96" s="82">
        <f>C95/C7*100</f>
        <v>0</v>
      </c>
      <c r="D96" s="114">
        <f>D95/D7*100</f>
        <v>46.923879040667359</v>
      </c>
      <c r="E96" s="37">
        <f>E95/E7*100</f>
        <v>46.826222684703431</v>
      </c>
      <c r="F96" s="37">
        <f>F95/F7*100</f>
        <v>47.897817988291649</v>
      </c>
      <c r="G96" s="23">
        <f t="shared" si="10"/>
        <v>102.28845130388507</v>
      </c>
      <c r="H96" s="24">
        <f t="shared" si="8"/>
        <v>102.07557211282598</v>
      </c>
      <c r="I96" s="41" t="e">
        <f t="shared" si="9"/>
        <v>#DIV/0!</v>
      </c>
      <c r="J96" s="74"/>
    </row>
    <row r="97" spans="1:10" x14ac:dyDescent="0.25">
      <c r="A97" s="197">
        <v>15</v>
      </c>
      <c r="B97" s="26" t="s">
        <v>91</v>
      </c>
      <c r="C97" s="6">
        <v>52</v>
      </c>
      <c r="D97" s="38">
        <v>32</v>
      </c>
      <c r="E97" s="38">
        <v>30</v>
      </c>
      <c r="F97" s="38">
        <v>60</v>
      </c>
      <c r="G97" s="9">
        <f t="shared" si="10"/>
        <v>200</v>
      </c>
      <c r="H97" s="10">
        <f t="shared" si="8"/>
        <v>187.5</v>
      </c>
      <c r="I97" s="43">
        <f t="shared" si="9"/>
        <v>115.38461538461537</v>
      </c>
      <c r="J97" s="74"/>
    </row>
    <row r="98" spans="1:10" x14ac:dyDescent="0.25">
      <c r="A98" s="198"/>
      <c r="B98" s="12" t="s">
        <v>92</v>
      </c>
      <c r="C98" s="13">
        <v>50</v>
      </c>
      <c r="D98" s="84">
        <v>25</v>
      </c>
      <c r="E98" s="84">
        <v>30</v>
      </c>
      <c r="F98" s="84">
        <v>45</v>
      </c>
      <c r="G98" s="15">
        <f t="shared" si="10"/>
        <v>150</v>
      </c>
      <c r="H98" s="16">
        <f t="shared" si="8"/>
        <v>180</v>
      </c>
      <c r="I98" s="50">
        <f t="shared" si="9"/>
        <v>90</v>
      </c>
      <c r="J98" s="74"/>
    </row>
    <row r="99" spans="1:10" x14ac:dyDescent="0.25">
      <c r="A99" s="198"/>
      <c r="B99" s="53" t="s">
        <v>93</v>
      </c>
      <c r="C99" s="30">
        <f>C98/C97</f>
        <v>0.96153846153846156</v>
      </c>
      <c r="D99" s="30">
        <f>D98/D97</f>
        <v>0.78125</v>
      </c>
      <c r="E99" s="30">
        <f>E98/E97</f>
        <v>1</v>
      </c>
      <c r="F99" s="30">
        <f>F98/F97</f>
        <v>0.75</v>
      </c>
      <c r="G99" s="15">
        <f t="shared" si="10"/>
        <v>75</v>
      </c>
      <c r="H99" s="16">
        <f t="shared" si="8"/>
        <v>96</v>
      </c>
      <c r="I99" s="50">
        <f t="shared" si="9"/>
        <v>78</v>
      </c>
      <c r="J99" s="74"/>
    </row>
    <row r="100" spans="1:10" ht="26.25" x14ac:dyDescent="0.25">
      <c r="A100" s="198"/>
      <c r="B100" s="52" t="s">
        <v>94</v>
      </c>
      <c r="C100" s="13">
        <v>0</v>
      </c>
      <c r="D100" s="13">
        <v>1</v>
      </c>
      <c r="E100" s="84">
        <v>0</v>
      </c>
      <c r="F100" s="84">
        <v>4</v>
      </c>
      <c r="G100" s="15" t="e">
        <f t="shared" si="10"/>
        <v>#DIV/0!</v>
      </c>
      <c r="H100" s="16">
        <f t="shared" si="8"/>
        <v>400</v>
      </c>
      <c r="I100" s="50" t="e">
        <f t="shared" si="9"/>
        <v>#DIV/0!</v>
      </c>
      <c r="J100" s="74"/>
    </row>
    <row r="101" spans="1:10" ht="26.25" x14ac:dyDescent="0.25">
      <c r="A101" s="198"/>
      <c r="B101" s="29" t="s">
        <v>95</v>
      </c>
      <c r="C101" s="30">
        <f>C100/C97</f>
        <v>0</v>
      </c>
      <c r="D101" s="30">
        <f>D100/D97</f>
        <v>3.125E-2</v>
      </c>
      <c r="E101" s="30">
        <f>E100/E97</f>
        <v>0</v>
      </c>
      <c r="F101" s="30">
        <f>F100/F97</f>
        <v>6.6666666666666666E-2</v>
      </c>
      <c r="G101" s="15" t="e">
        <f t="shared" si="10"/>
        <v>#DIV/0!</v>
      </c>
      <c r="H101" s="16">
        <f t="shared" si="8"/>
        <v>213.33333333333334</v>
      </c>
      <c r="I101" s="50" t="e">
        <f t="shared" si="9"/>
        <v>#DIV/0!</v>
      </c>
      <c r="J101" s="74"/>
    </row>
    <row r="102" spans="1:10" ht="26.25" x14ac:dyDescent="0.25">
      <c r="A102" s="198"/>
      <c r="B102" s="85" t="s">
        <v>96</v>
      </c>
      <c r="C102" s="86">
        <f>C97*100000/C7</f>
        <v>2444.7578749412319</v>
      </c>
      <c r="D102" s="86">
        <f>D97*100000/D7</f>
        <v>1668.4045881126174</v>
      </c>
      <c r="E102" s="86">
        <f>E97*100000/E7</f>
        <v>1560.8740894901146</v>
      </c>
      <c r="F102" s="86">
        <f>F97*100000/F7</f>
        <v>3193.1878658861096</v>
      </c>
      <c r="G102" s="15">
        <f t="shared" si="10"/>
        <v>204.57690260777008</v>
      </c>
      <c r="H102" s="16">
        <f t="shared" si="8"/>
        <v>191.39169771154869</v>
      </c>
      <c r="I102" s="50">
        <f t="shared" si="9"/>
        <v>130.61366520653374</v>
      </c>
      <c r="J102" s="74"/>
    </row>
    <row r="103" spans="1:10" ht="15.75" thickBot="1" x14ac:dyDescent="0.3">
      <c r="A103" s="199"/>
      <c r="B103" s="20" t="s">
        <v>97</v>
      </c>
      <c r="C103" s="21">
        <v>0</v>
      </c>
      <c r="D103" s="87">
        <v>3</v>
      </c>
      <c r="E103" s="87">
        <v>0</v>
      </c>
      <c r="F103" s="87">
        <v>5</v>
      </c>
      <c r="G103" s="23" t="e">
        <f t="shared" si="10"/>
        <v>#DIV/0!</v>
      </c>
      <c r="H103" s="24">
        <f t="shared" si="8"/>
        <v>166.66666666666669</v>
      </c>
      <c r="I103" s="41" t="e">
        <f t="shared" si="9"/>
        <v>#DIV/0!</v>
      </c>
      <c r="J103" s="74"/>
    </row>
    <row r="104" spans="1:10" ht="27" thickBot="1" x14ac:dyDescent="0.3">
      <c r="A104" s="88">
        <v>16</v>
      </c>
      <c r="B104" s="89" t="s">
        <v>98</v>
      </c>
      <c r="C104" s="90">
        <v>1075.25</v>
      </c>
      <c r="D104" s="90">
        <v>1083.5</v>
      </c>
      <c r="E104" s="90">
        <v>1312.3</v>
      </c>
      <c r="F104" s="90">
        <v>1365.29</v>
      </c>
      <c r="G104" s="91">
        <f t="shared" si="10"/>
        <v>104.03794863979272</v>
      </c>
      <c r="H104" s="92">
        <f t="shared" si="8"/>
        <v>126.00738347946469</v>
      </c>
      <c r="I104" s="93">
        <f t="shared" si="9"/>
        <v>126.97419204836085</v>
      </c>
      <c r="J104" s="74"/>
    </row>
    <row r="105" spans="1:10" ht="26.25" x14ac:dyDescent="0.25">
      <c r="A105" s="197">
        <v>17</v>
      </c>
      <c r="B105" s="42" t="s">
        <v>99</v>
      </c>
      <c r="C105" s="6">
        <v>2029.4</v>
      </c>
      <c r="D105" s="6">
        <v>1897.9</v>
      </c>
      <c r="E105" s="6">
        <v>3016</v>
      </c>
      <c r="F105" s="6">
        <v>2905.2</v>
      </c>
      <c r="G105" s="9">
        <f t="shared" si="10"/>
        <v>96.326259946949605</v>
      </c>
      <c r="H105" s="10">
        <f t="shared" si="8"/>
        <v>153.074450708678</v>
      </c>
      <c r="I105" s="43">
        <f t="shared" si="9"/>
        <v>143.15561249630431</v>
      </c>
      <c r="J105" s="74"/>
    </row>
    <row r="106" spans="1:10" ht="39" x14ac:dyDescent="0.25">
      <c r="A106" s="198"/>
      <c r="B106" s="52" t="s">
        <v>100</v>
      </c>
      <c r="C106" s="13">
        <v>0</v>
      </c>
      <c r="D106" s="13">
        <v>0</v>
      </c>
      <c r="E106" s="13">
        <v>0</v>
      </c>
      <c r="F106" s="13">
        <v>0</v>
      </c>
      <c r="G106" s="15" t="e">
        <f t="shared" si="10"/>
        <v>#DIV/0!</v>
      </c>
      <c r="H106" s="16" t="e">
        <f t="shared" si="8"/>
        <v>#DIV/0!</v>
      </c>
      <c r="I106" s="50" t="e">
        <f t="shared" si="9"/>
        <v>#DIV/0!</v>
      </c>
      <c r="J106" s="74"/>
    </row>
    <row r="107" spans="1:10" ht="39.75" thickBot="1" x14ac:dyDescent="0.3">
      <c r="A107" s="199"/>
      <c r="B107" s="44" t="s">
        <v>101</v>
      </c>
      <c r="C107" s="33">
        <f>C106/C105</f>
        <v>0</v>
      </c>
      <c r="D107" s="33">
        <f>D106/D105</f>
        <v>0</v>
      </c>
      <c r="E107" s="33">
        <f>E106/E105</f>
        <v>0</v>
      </c>
      <c r="F107" s="33">
        <f>F106/F105</f>
        <v>0</v>
      </c>
      <c r="G107" s="23" t="e">
        <f t="shared" si="10"/>
        <v>#DIV/0!</v>
      </c>
      <c r="H107" s="24" t="e">
        <f t="shared" si="8"/>
        <v>#DIV/0!</v>
      </c>
      <c r="I107" s="41" t="e">
        <f t="shared" si="9"/>
        <v>#DIV/0!</v>
      </c>
      <c r="J107" s="74"/>
    </row>
    <row r="108" spans="1:10" ht="39" x14ac:dyDescent="0.25">
      <c r="A108" s="197">
        <v>18</v>
      </c>
      <c r="B108" s="42" t="s">
        <v>102</v>
      </c>
      <c r="C108" s="6">
        <v>2127</v>
      </c>
      <c r="D108" s="35">
        <v>1918</v>
      </c>
      <c r="E108" s="38">
        <v>1922</v>
      </c>
      <c r="F108" s="8">
        <v>1879</v>
      </c>
      <c r="G108" s="9">
        <f t="shared" si="10"/>
        <v>97.762747138397501</v>
      </c>
      <c r="H108" s="10">
        <f t="shared" si="8"/>
        <v>97.966631908237744</v>
      </c>
      <c r="I108" s="43">
        <f t="shared" si="9"/>
        <v>88.340385519511045</v>
      </c>
      <c r="J108" s="74">
        <v>100</v>
      </c>
    </row>
    <row r="109" spans="1:10" ht="52.5" thickBot="1" x14ac:dyDescent="0.3">
      <c r="A109" s="199"/>
      <c r="B109" s="44" t="s">
        <v>103</v>
      </c>
      <c r="C109" s="94">
        <f>C108/C7</f>
        <v>1</v>
      </c>
      <c r="D109" s="94">
        <f>D108/D7</f>
        <v>1</v>
      </c>
      <c r="E109" s="94">
        <f>E108/E7</f>
        <v>1</v>
      </c>
      <c r="F109" s="95">
        <f>F108/F7</f>
        <v>1</v>
      </c>
      <c r="G109" s="23">
        <f t="shared" si="10"/>
        <v>100</v>
      </c>
      <c r="H109" s="24">
        <f t="shared" si="8"/>
        <v>100</v>
      </c>
      <c r="I109" s="41">
        <f t="shared" si="9"/>
        <v>100</v>
      </c>
      <c r="J109" s="74"/>
    </row>
    <row r="110" spans="1:10" ht="39" x14ac:dyDescent="0.25">
      <c r="A110" s="197">
        <v>19</v>
      </c>
      <c r="B110" s="42" t="s">
        <v>104</v>
      </c>
      <c r="C110" s="6">
        <v>4.2</v>
      </c>
      <c r="D110" s="6">
        <v>4.2</v>
      </c>
      <c r="E110" s="6">
        <v>4.2</v>
      </c>
      <c r="F110" s="6">
        <v>4.2</v>
      </c>
      <c r="G110" s="9">
        <f t="shared" si="10"/>
        <v>100</v>
      </c>
      <c r="H110" s="10">
        <f t="shared" si="8"/>
        <v>100</v>
      </c>
      <c r="I110" s="43">
        <f t="shared" si="9"/>
        <v>100</v>
      </c>
      <c r="J110" s="74"/>
    </row>
    <row r="111" spans="1:10" ht="51.75" x14ac:dyDescent="0.25">
      <c r="A111" s="198"/>
      <c r="B111" s="52" t="s">
        <v>105</v>
      </c>
      <c r="C111" s="13">
        <v>3.6</v>
      </c>
      <c r="D111" s="13">
        <v>0.5</v>
      </c>
      <c r="E111" s="13">
        <v>0.5</v>
      </c>
      <c r="F111" s="13">
        <v>0.5</v>
      </c>
      <c r="G111" s="15">
        <f t="shared" si="10"/>
        <v>100</v>
      </c>
      <c r="H111" s="16">
        <f t="shared" si="8"/>
        <v>100</v>
      </c>
      <c r="I111" s="50">
        <f t="shared" si="9"/>
        <v>13.888888888888889</v>
      </c>
      <c r="J111" s="74"/>
    </row>
    <row r="112" spans="1:10" ht="78" thickBot="1" x14ac:dyDescent="0.3">
      <c r="A112" s="199"/>
      <c r="B112" s="44" t="s">
        <v>106</v>
      </c>
      <c r="C112" s="94">
        <f>C111/C110</f>
        <v>0.8571428571428571</v>
      </c>
      <c r="D112" s="94">
        <f>D111/D110</f>
        <v>0.11904761904761904</v>
      </c>
      <c r="E112" s="94">
        <f>E111/E110</f>
        <v>0.11904761904761904</v>
      </c>
      <c r="F112" s="94">
        <f>F111/F110</f>
        <v>0.11904761904761904</v>
      </c>
      <c r="G112" s="23">
        <f t="shared" si="10"/>
        <v>100</v>
      </c>
      <c r="H112" s="24">
        <f t="shared" si="8"/>
        <v>100</v>
      </c>
      <c r="I112" s="41">
        <f t="shared" si="9"/>
        <v>13.888888888888889</v>
      </c>
      <c r="J112" s="74"/>
    </row>
    <row r="113" spans="1:10" x14ac:dyDescent="0.25">
      <c r="A113" s="197">
        <v>20</v>
      </c>
      <c r="B113" s="42" t="s">
        <v>107</v>
      </c>
      <c r="C113" s="6">
        <v>274970</v>
      </c>
      <c r="D113" s="6">
        <v>274970</v>
      </c>
      <c r="E113" s="6">
        <v>274970</v>
      </c>
      <c r="F113" s="6">
        <v>274970</v>
      </c>
      <c r="G113" s="9">
        <f t="shared" si="10"/>
        <v>100</v>
      </c>
      <c r="H113" s="10">
        <f t="shared" si="8"/>
        <v>100</v>
      </c>
      <c r="I113" s="43">
        <f t="shared" si="9"/>
        <v>100</v>
      </c>
      <c r="J113" s="74"/>
    </row>
    <row r="114" spans="1:10" ht="39" x14ac:dyDescent="0.25">
      <c r="A114" s="198"/>
      <c r="B114" s="52" t="s">
        <v>108</v>
      </c>
      <c r="C114" s="13">
        <v>1587.6</v>
      </c>
      <c r="D114" s="13">
        <v>1782.2</v>
      </c>
      <c r="E114" s="13">
        <v>1782.2</v>
      </c>
      <c r="F114" s="13">
        <v>1782.2</v>
      </c>
      <c r="G114" s="15">
        <f t="shared" si="10"/>
        <v>100</v>
      </c>
      <c r="H114" s="16">
        <f t="shared" si="8"/>
        <v>100</v>
      </c>
      <c r="I114" s="50">
        <f t="shared" si="9"/>
        <v>112.25749559082894</v>
      </c>
      <c r="J114" s="74"/>
    </row>
    <row r="115" spans="1:10" ht="52.5" thickBot="1" x14ac:dyDescent="0.3">
      <c r="A115" s="199"/>
      <c r="B115" s="44" t="s">
        <v>109</v>
      </c>
      <c r="C115" s="94">
        <f>C114/C113</f>
        <v>5.773720769538495E-3</v>
      </c>
      <c r="D115" s="94">
        <f>D114/D113</f>
        <v>6.4814343382914499E-3</v>
      </c>
      <c r="E115" s="94">
        <f>E114/E113</f>
        <v>6.4814343382914499E-3</v>
      </c>
      <c r="F115" s="94">
        <f>F114/F113</f>
        <v>6.4814343382914499E-3</v>
      </c>
      <c r="G115" s="23">
        <f t="shared" si="10"/>
        <v>100</v>
      </c>
      <c r="H115" s="24">
        <f t="shared" si="8"/>
        <v>100</v>
      </c>
      <c r="I115" s="41">
        <f t="shared" si="9"/>
        <v>112.25749559082891</v>
      </c>
      <c r="J115" s="74"/>
    </row>
    <row r="116" spans="1:10" ht="39" x14ac:dyDescent="0.25">
      <c r="A116" s="197">
        <v>21</v>
      </c>
      <c r="B116" s="42" t="s">
        <v>110</v>
      </c>
      <c r="C116" s="6">
        <v>57</v>
      </c>
      <c r="D116" s="106">
        <v>90</v>
      </c>
      <c r="E116" s="6">
        <v>100</v>
      </c>
      <c r="F116" s="6">
        <v>100</v>
      </c>
      <c r="G116" s="9">
        <f t="shared" si="10"/>
        <v>100</v>
      </c>
      <c r="H116" s="10">
        <f t="shared" si="8"/>
        <v>111.11111111111111</v>
      </c>
      <c r="I116" s="43">
        <f t="shared" si="9"/>
        <v>175.43859649122805</v>
      </c>
      <c r="J116" s="74"/>
    </row>
    <row r="117" spans="1:10" x14ac:dyDescent="0.25">
      <c r="A117" s="198"/>
      <c r="B117" s="52" t="s">
        <v>111</v>
      </c>
      <c r="C117" s="13">
        <v>46</v>
      </c>
      <c r="D117" s="13">
        <v>90</v>
      </c>
      <c r="E117" s="13">
        <v>100</v>
      </c>
      <c r="F117" s="13">
        <v>100</v>
      </c>
      <c r="G117" s="15">
        <f t="shared" si="10"/>
        <v>100</v>
      </c>
      <c r="H117" s="16">
        <f t="shared" si="8"/>
        <v>111.11111111111111</v>
      </c>
      <c r="I117" s="50">
        <f t="shared" si="9"/>
        <v>217.39130434782606</v>
      </c>
      <c r="J117" s="74"/>
    </row>
    <row r="118" spans="1:10" ht="27" thickBot="1" x14ac:dyDescent="0.3">
      <c r="A118" s="199"/>
      <c r="B118" s="44" t="s">
        <v>112</v>
      </c>
      <c r="C118" s="94">
        <f>C117/C116</f>
        <v>0.80701754385964908</v>
      </c>
      <c r="D118" s="94">
        <f>D117/D116</f>
        <v>1</v>
      </c>
      <c r="E118" s="94">
        <f>E117/E116</f>
        <v>1</v>
      </c>
      <c r="F118" s="94">
        <f>F117/F116</f>
        <v>1</v>
      </c>
      <c r="G118" s="23">
        <f t="shared" si="10"/>
        <v>100</v>
      </c>
      <c r="H118" s="24">
        <f t="shared" si="8"/>
        <v>100</v>
      </c>
      <c r="I118" s="41">
        <f t="shared" si="9"/>
        <v>123.91304347826089</v>
      </c>
      <c r="J118" s="74"/>
    </row>
    <row r="119" spans="1:10" ht="39" x14ac:dyDescent="0.25">
      <c r="A119" s="197">
        <v>22</v>
      </c>
      <c r="B119" s="42" t="s">
        <v>113</v>
      </c>
      <c r="C119" s="6">
        <v>2668</v>
      </c>
      <c r="D119" s="35">
        <v>17040</v>
      </c>
      <c r="E119" s="6">
        <v>7896</v>
      </c>
      <c r="F119" s="35">
        <v>17432</v>
      </c>
      <c r="G119" s="9">
        <f t="shared" si="10"/>
        <v>220.77001013171227</v>
      </c>
      <c r="H119" s="10">
        <f t="shared" si="8"/>
        <v>102.30046948356808</v>
      </c>
      <c r="I119" s="43">
        <f t="shared" si="9"/>
        <v>653.37331334332839</v>
      </c>
      <c r="J119" s="74"/>
    </row>
    <row r="120" spans="1:10" ht="39" x14ac:dyDescent="0.25">
      <c r="A120" s="198"/>
      <c r="B120" s="52" t="s">
        <v>114</v>
      </c>
      <c r="C120" s="13">
        <v>293</v>
      </c>
      <c r="D120" s="96">
        <v>2500</v>
      </c>
      <c r="E120" s="13">
        <v>1450</v>
      </c>
      <c r="F120" s="96">
        <v>633</v>
      </c>
      <c r="G120" s="15">
        <f t="shared" si="10"/>
        <v>43.655172413793103</v>
      </c>
      <c r="H120" s="16">
        <f t="shared" si="8"/>
        <v>25.319999999999997</v>
      </c>
      <c r="I120" s="50">
        <f t="shared" si="9"/>
        <v>216.0409556313993</v>
      </c>
      <c r="J120" s="74"/>
    </row>
    <row r="121" spans="1:10" ht="39.75" thickBot="1" x14ac:dyDescent="0.3">
      <c r="A121" s="199"/>
      <c r="B121" s="44" t="s">
        <v>115</v>
      </c>
      <c r="C121" s="94">
        <f>C120/C7</f>
        <v>0.1377527033380348</v>
      </c>
      <c r="D121" s="94">
        <f>D120/D7</f>
        <v>1.3034410844629822</v>
      </c>
      <c r="E121" s="94">
        <f>E120/E7</f>
        <v>0.75442247658688866</v>
      </c>
      <c r="F121" s="94">
        <f>F120/F7</f>
        <v>0.33688131985098457</v>
      </c>
      <c r="G121" s="23">
        <f t="shared" si="10"/>
        <v>44.654199776109813</v>
      </c>
      <c r="H121" s="24">
        <f t="shared" si="8"/>
        <v>25.84553485896754</v>
      </c>
      <c r="I121" s="41">
        <f t="shared" si="9"/>
        <v>244.55514243107311</v>
      </c>
      <c r="J121" s="74"/>
    </row>
    <row r="122" spans="1:10" ht="39" x14ac:dyDescent="0.25">
      <c r="A122" s="197">
        <v>23</v>
      </c>
      <c r="B122" s="42" t="s">
        <v>116</v>
      </c>
      <c r="C122" s="6">
        <v>470</v>
      </c>
      <c r="D122" s="6">
        <v>484</v>
      </c>
      <c r="E122" s="6">
        <v>651</v>
      </c>
      <c r="F122" s="6">
        <v>651</v>
      </c>
      <c r="G122" s="9">
        <f t="shared" si="10"/>
        <v>100</v>
      </c>
      <c r="H122" s="10">
        <f t="shared" si="8"/>
        <v>134.50413223140495</v>
      </c>
      <c r="I122" s="43">
        <f t="shared" si="9"/>
        <v>138.51063829787233</v>
      </c>
      <c r="J122" s="74"/>
    </row>
    <row r="123" spans="1:10" ht="39.75" thickBot="1" x14ac:dyDescent="0.3">
      <c r="A123" s="199"/>
      <c r="B123" s="44" t="s">
        <v>117</v>
      </c>
      <c r="C123" s="94">
        <f>C122/C7</f>
        <v>0.22096850023507286</v>
      </c>
      <c r="D123" s="94">
        <f>D122/D7</f>
        <v>0.25234619395203339</v>
      </c>
      <c r="E123" s="94">
        <f>E122/E7</f>
        <v>0.33870967741935482</v>
      </c>
      <c r="F123" s="94">
        <f>F122/F7</f>
        <v>0.3464608834486429</v>
      </c>
      <c r="G123" s="23">
        <f t="shared" si="10"/>
        <v>102.28845130388507</v>
      </c>
      <c r="H123" s="24">
        <f t="shared" si="8"/>
        <v>137.29586249059855</v>
      </c>
      <c r="I123" s="41">
        <f t="shared" si="9"/>
        <v>156.79197853090713</v>
      </c>
      <c r="J123" s="74"/>
    </row>
    <row r="124" spans="1:10" x14ac:dyDescent="0.25">
      <c r="A124" s="97"/>
      <c r="B124" s="97"/>
      <c r="C124" s="98"/>
      <c r="D124" s="98"/>
      <c r="E124" s="99"/>
      <c r="F124" s="98"/>
      <c r="G124" s="98"/>
      <c r="H124" s="98"/>
      <c r="I124" s="98"/>
      <c r="J124" s="74"/>
    </row>
    <row r="125" spans="1:10" x14ac:dyDescent="0.25">
      <c r="A125" s="97"/>
      <c r="B125" s="97" t="s">
        <v>157</v>
      </c>
      <c r="C125" s="98"/>
      <c r="D125" s="98"/>
      <c r="E125" s="98"/>
      <c r="F125" s="98"/>
      <c r="G125" s="98"/>
      <c r="H125" s="98"/>
      <c r="I125" s="98"/>
      <c r="J125" s="74"/>
    </row>
    <row r="126" spans="1:10" x14ac:dyDescent="0.25">
      <c r="A126" s="97"/>
      <c r="B126" s="97" t="s">
        <v>119</v>
      </c>
      <c r="C126" s="98"/>
      <c r="D126" s="98"/>
      <c r="E126" s="98"/>
      <c r="F126" s="98"/>
      <c r="G126" s="98"/>
      <c r="H126" s="98"/>
      <c r="I126" s="98"/>
      <c r="J126" s="74"/>
    </row>
    <row r="127" spans="1:10" x14ac:dyDescent="0.25">
      <c r="A127" s="97"/>
      <c r="B127" s="97"/>
      <c r="C127" s="98"/>
      <c r="D127" s="98"/>
      <c r="E127" s="100"/>
      <c r="F127" s="100"/>
      <c r="G127" s="98"/>
      <c r="H127" s="98"/>
      <c r="I127" s="98"/>
      <c r="J127" s="74"/>
    </row>
    <row r="128" spans="1:10" x14ac:dyDescent="0.25">
      <c r="A128" s="97"/>
      <c r="B128" s="97"/>
      <c r="C128" s="98"/>
      <c r="D128" s="98"/>
      <c r="E128" s="98"/>
      <c r="F128" s="98"/>
      <c r="G128" s="98"/>
      <c r="H128" s="98"/>
      <c r="I128" s="98"/>
      <c r="J128" s="74"/>
    </row>
    <row r="129" spans="1:10" x14ac:dyDescent="0.25">
      <c r="A129" s="97"/>
      <c r="B129" s="97"/>
      <c r="C129" s="98"/>
      <c r="D129" s="98"/>
      <c r="E129" s="98"/>
      <c r="F129" s="98"/>
      <c r="G129" s="98"/>
      <c r="H129" s="98"/>
      <c r="I129" s="98"/>
      <c r="J129" s="74"/>
    </row>
    <row r="130" spans="1:10" x14ac:dyDescent="0.25">
      <c r="A130" s="97"/>
      <c r="B130" s="97"/>
      <c r="C130" s="98"/>
      <c r="D130" s="98"/>
      <c r="E130" s="98"/>
      <c r="F130" s="98"/>
      <c r="G130" s="98"/>
      <c r="H130" s="98"/>
      <c r="I130" s="98"/>
      <c r="J130" s="74"/>
    </row>
    <row r="131" spans="1:10" x14ac:dyDescent="0.25">
      <c r="A131" s="97"/>
      <c r="B131" s="97"/>
      <c r="C131" s="98"/>
      <c r="D131" s="98"/>
      <c r="E131" s="98"/>
      <c r="F131" s="98"/>
      <c r="G131" s="98"/>
      <c r="H131" s="98"/>
      <c r="I131" s="98"/>
      <c r="J131" s="74"/>
    </row>
    <row r="132" spans="1:10" x14ac:dyDescent="0.25">
      <c r="A132" s="97"/>
      <c r="B132" s="97"/>
      <c r="C132" s="98"/>
      <c r="D132" s="98"/>
      <c r="E132" s="98"/>
      <c r="F132" s="98"/>
      <c r="G132" s="98"/>
      <c r="H132" s="98"/>
      <c r="I132" s="98"/>
      <c r="J132" s="74"/>
    </row>
    <row r="133" spans="1:10" x14ac:dyDescent="0.25">
      <c r="A133" s="97"/>
      <c r="B133" s="97"/>
      <c r="C133" s="98"/>
      <c r="D133" s="98"/>
      <c r="E133" s="98"/>
      <c r="F133" s="98"/>
      <c r="G133" s="98"/>
      <c r="H133" s="98"/>
      <c r="I133" s="98"/>
      <c r="J133" s="74"/>
    </row>
    <row r="134" spans="1:10" x14ac:dyDescent="0.25">
      <c r="A134" s="97"/>
      <c r="B134" s="97"/>
      <c r="C134" s="98"/>
      <c r="D134" s="98"/>
      <c r="E134" s="98"/>
      <c r="F134" s="98"/>
      <c r="G134" s="98"/>
      <c r="H134" s="98"/>
      <c r="I134" s="98"/>
      <c r="J134" s="74"/>
    </row>
    <row r="135" spans="1:10" x14ac:dyDescent="0.25">
      <c r="A135" s="97"/>
      <c r="B135" s="97"/>
      <c r="C135" s="98"/>
      <c r="D135" s="98"/>
      <c r="E135" s="98"/>
      <c r="F135" s="98"/>
      <c r="G135" s="98"/>
      <c r="H135" s="98"/>
      <c r="I135" s="98"/>
      <c r="J135" s="74"/>
    </row>
    <row r="136" spans="1:10" x14ac:dyDescent="0.25">
      <c r="A136" s="97"/>
      <c r="B136" s="97"/>
      <c r="C136" s="98"/>
      <c r="D136" s="98"/>
      <c r="E136" s="98"/>
      <c r="F136" s="98"/>
      <c r="G136" s="98"/>
      <c r="H136" s="98"/>
      <c r="I136" s="98"/>
      <c r="J136" s="74"/>
    </row>
    <row r="137" spans="1:10" x14ac:dyDescent="0.25">
      <c r="A137" s="97"/>
      <c r="B137" s="97"/>
      <c r="C137" s="98"/>
      <c r="D137" s="98"/>
      <c r="E137" s="98"/>
      <c r="F137" s="98"/>
      <c r="G137" s="98"/>
      <c r="H137" s="98"/>
      <c r="I137" s="98"/>
      <c r="J137" s="74"/>
    </row>
    <row r="138" spans="1:10" x14ac:dyDescent="0.25">
      <c r="A138" s="97"/>
      <c r="B138" s="97"/>
      <c r="C138" s="98"/>
      <c r="D138" s="98"/>
      <c r="E138" s="98"/>
      <c r="F138" s="98"/>
      <c r="G138" s="98"/>
      <c r="H138" s="98"/>
      <c r="I138" s="98"/>
      <c r="J138" s="74"/>
    </row>
    <row r="139" spans="1:10" x14ac:dyDescent="0.25">
      <c r="A139" s="97"/>
      <c r="B139" s="97"/>
      <c r="C139" s="98"/>
      <c r="D139" s="98"/>
      <c r="E139" s="98"/>
      <c r="F139" s="98"/>
      <c r="G139" s="98"/>
      <c r="H139" s="98"/>
      <c r="I139" s="98"/>
      <c r="J139" s="74"/>
    </row>
    <row r="140" spans="1:10" x14ac:dyDescent="0.25">
      <c r="A140" s="97"/>
      <c r="B140" s="97"/>
      <c r="C140" s="98"/>
      <c r="D140" s="98"/>
      <c r="E140" s="98"/>
      <c r="F140" s="98"/>
      <c r="G140" s="98"/>
      <c r="H140" s="98"/>
      <c r="I140" s="98"/>
      <c r="J140" s="74"/>
    </row>
    <row r="141" spans="1:10" x14ac:dyDescent="0.25">
      <c r="A141" s="97"/>
      <c r="B141" s="97"/>
      <c r="C141" s="98"/>
      <c r="D141" s="98"/>
      <c r="E141" s="98"/>
      <c r="F141" s="98"/>
      <c r="G141" s="98"/>
      <c r="H141" s="98"/>
      <c r="I141" s="98"/>
      <c r="J141" s="74"/>
    </row>
    <row r="142" spans="1:10" x14ac:dyDescent="0.25">
      <c r="A142" s="97"/>
      <c r="B142" s="97"/>
      <c r="C142" s="98"/>
      <c r="D142" s="98"/>
      <c r="E142" s="98"/>
      <c r="F142" s="98"/>
      <c r="G142" s="98"/>
      <c r="H142" s="98"/>
      <c r="I142" s="98"/>
      <c r="J142" s="74"/>
    </row>
    <row r="143" spans="1:10" x14ac:dyDescent="0.25">
      <c r="A143" s="97"/>
      <c r="B143" s="97"/>
      <c r="C143" s="98"/>
      <c r="D143" s="98"/>
      <c r="E143" s="98"/>
      <c r="F143" s="98"/>
      <c r="G143" s="98"/>
      <c r="H143" s="98"/>
      <c r="I143" s="98"/>
      <c r="J143" s="74"/>
    </row>
    <row r="144" spans="1:10" x14ac:dyDescent="0.25">
      <c r="A144" s="97"/>
      <c r="B144" s="97"/>
      <c r="C144" s="98"/>
      <c r="D144" s="98"/>
      <c r="E144" s="98"/>
      <c r="F144" s="98"/>
      <c r="G144" s="98"/>
      <c r="H144" s="98"/>
      <c r="I144" s="98"/>
      <c r="J144" s="74"/>
    </row>
    <row r="145" spans="1:10" x14ac:dyDescent="0.25">
      <c r="A145" s="97"/>
      <c r="B145" s="97"/>
      <c r="C145" s="98"/>
      <c r="D145" s="98"/>
      <c r="E145" s="98"/>
      <c r="F145" s="98"/>
      <c r="G145" s="98"/>
      <c r="H145" s="98"/>
      <c r="I145" s="98"/>
      <c r="J145" s="74"/>
    </row>
    <row r="146" spans="1:10" x14ac:dyDescent="0.25">
      <c r="A146" s="97"/>
      <c r="B146" s="97"/>
      <c r="C146" s="98"/>
      <c r="D146" s="98"/>
      <c r="E146" s="98"/>
      <c r="F146" s="98"/>
      <c r="G146" s="98"/>
      <c r="H146" s="98"/>
      <c r="I146" s="98"/>
      <c r="J146" s="74"/>
    </row>
    <row r="147" spans="1:10" x14ac:dyDescent="0.25">
      <c r="A147" s="97"/>
      <c r="B147" s="97"/>
      <c r="C147" s="98"/>
      <c r="D147" s="98"/>
      <c r="E147" s="98"/>
      <c r="F147" s="98"/>
      <c r="G147" s="98"/>
      <c r="H147" s="98"/>
      <c r="I147" s="98"/>
      <c r="J147" s="74"/>
    </row>
    <row r="148" spans="1:10" x14ac:dyDescent="0.25">
      <c r="A148" s="97"/>
      <c r="B148" s="97"/>
      <c r="C148" s="98"/>
      <c r="D148" s="98"/>
      <c r="E148" s="98"/>
      <c r="F148" s="98"/>
      <c r="G148" s="98"/>
      <c r="H148" s="98"/>
      <c r="I148" s="98"/>
      <c r="J148" s="74"/>
    </row>
    <row r="149" spans="1:10" x14ac:dyDescent="0.25">
      <c r="A149" s="97"/>
      <c r="B149" s="97"/>
      <c r="C149" s="98"/>
      <c r="D149" s="98"/>
      <c r="E149" s="98"/>
      <c r="F149" s="98"/>
      <c r="G149" s="98"/>
      <c r="H149" s="98"/>
      <c r="I149" s="98"/>
      <c r="J149" s="74"/>
    </row>
    <row r="150" spans="1:10" x14ac:dyDescent="0.25">
      <c r="A150" s="97"/>
      <c r="B150" s="97"/>
      <c r="C150" s="98"/>
      <c r="D150" s="98"/>
      <c r="E150" s="98"/>
      <c r="F150" s="98"/>
      <c r="G150" s="98"/>
      <c r="H150" s="98"/>
      <c r="I150" s="98"/>
      <c r="J150" s="74"/>
    </row>
    <row r="151" spans="1:10" x14ac:dyDescent="0.25">
      <c r="A151" s="97"/>
      <c r="B151" s="97"/>
      <c r="C151" s="98"/>
      <c r="D151" s="98"/>
      <c r="E151" s="98"/>
      <c r="F151" s="98"/>
      <c r="G151" s="98"/>
      <c r="H151" s="98"/>
      <c r="I151" s="98"/>
      <c r="J151" s="74"/>
    </row>
    <row r="152" spans="1:10" x14ac:dyDescent="0.25">
      <c r="A152" s="97"/>
      <c r="B152" s="97"/>
      <c r="C152" s="98"/>
      <c r="D152" s="98"/>
      <c r="E152" s="98"/>
      <c r="F152" s="98"/>
      <c r="G152" s="98"/>
      <c r="H152" s="98"/>
      <c r="I152" s="98"/>
      <c r="J152" s="74"/>
    </row>
    <row r="153" spans="1:10" x14ac:dyDescent="0.25">
      <c r="A153" s="97"/>
      <c r="B153" s="97"/>
      <c r="C153" s="98"/>
      <c r="D153" s="98"/>
      <c r="E153" s="98"/>
      <c r="F153" s="98"/>
      <c r="G153" s="98"/>
      <c r="H153" s="98"/>
      <c r="I153" s="98"/>
      <c r="J153" s="74"/>
    </row>
    <row r="154" spans="1:10" x14ac:dyDescent="0.25">
      <c r="A154" s="97"/>
      <c r="B154" s="97"/>
      <c r="C154" s="98"/>
      <c r="D154" s="98"/>
      <c r="E154" s="98"/>
      <c r="F154" s="98"/>
      <c r="G154" s="98"/>
      <c r="H154" s="98"/>
      <c r="I154" s="98"/>
      <c r="J154" s="74"/>
    </row>
    <row r="155" spans="1:10" x14ac:dyDescent="0.25">
      <c r="A155" s="97"/>
      <c r="B155" s="97"/>
      <c r="C155" s="98"/>
      <c r="D155" s="98"/>
      <c r="E155" s="98"/>
      <c r="F155" s="98"/>
      <c r="G155" s="98"/>
      <c r="H155" s="98"/>
      <c r="I155" s="98"/>
      <c r="J155" s="74"/>
    </row>
    <row r="156" spans="1:10" x14ac:dyDescent="0.25">
      <c r="A156" s="97"/>
      <c r="B156" s="97"/>
      <c r="C156" s="98"/>
      <c r="D156" s="98"/>
      <c r="E156" s="98"/>
      <c r="F156" s="98"/>
      <c r="G156" s="98"/>
      <c r="H156" s="98"/>
      <c r="I156" s="98"/>
      <c r="J156" s="74"/>
    </row>
    <row r="157" spans="1:10" x14ac:dyDescent="0.25">
      <c r="A157" s="97"/>
      <c r="B157" s="97"/>
      <c r="C157" s="98"/>
      <c r="D157" s="98"/>
      <c r="E157" s="98"/>
      <c r="F157" s="98"/>
      <c r="G157" s="98"/>
      <c r="H157" s="98"/>
      <c r="I157" s="98"/>
      <c r="J157" s="74"/>
    </row>
    <row r="158" spans="1:10" x14ac:dyDescent="0.25">
      <c r="A158" s="97"/>
      <c r="B158" s="97"/>
      <c r="C158" s="98"/>
      <c r="D158" s="98"/>
      <c r="E158" s="98"/>
      <c r="F158" s="98"/>
      <c r="G158" s="98"/>
      <c r="H158" s="98"/>
      <c r="I158" s="98"/>
      <c r="J158" s="74"/>
    </row>
    <row r="159" spans="1:10" x14ac:dyDescent="0.25">
      <c r="A159" s="97"/>
      <c r="B159" s="97"/>
      <c r="C159" s="98"/>
      <c r="D159" s="98"/>
      <c r="E159" s="98"/>
      <c r="F159" s="98"/>
      <c r="G159" s="98"/>
      <c r="H159" s="98"/>
      <c r="I159" s="98"/>
      <c r="J159" s="74"/>
    </row>
    <row r="160" spans="1:10" x14ac:dyDescent="0.25">
      <c r="A160" s="97"/>
      <c r="B160" s="97"/>
      <c r="C160" s="98"/>
      <c r="D160" s="98"/>
      <c r="E160" s="98"/>
      <c r="F160" s="98"/>
      <c r="G160" s="98"/>
      <c r="H160" s="98"/>
      <c r="I160" s="98"/>
      <c r="J160" s="74"/>
    </row>
    <row r="161" spans="1:10" x14ac:dyDescent="0.25">
      <c r="A161" s="97"/>
      <c r="B161" s="97"/>
      <c r="C161" s="98"/>
      <c r="D161" s="98"/>
      <c r="E161" s="98"/>
      <c r="F161" s="98"/>
      <c r="G161" s="98"/>
      <c r="H161" s="98"/>
      <c r="I161" s="98"/>
      <c r="J161" s="74"/>
    </row>
    <row r="162" spans="1:10" x14ac:dyDescent="0.25">
      <c r="A162" s="97"/>
      <c r="B162" s="97"/>
      <c r="C162" s="98"/>
      <c r="D162" s="98"/>
      <c r="E162" s="98"/>
      <c r="F162" s="98"/>
      <c r="G162" s="98"/>
      <c r="H162" s="98"/>
      <c r="I162" s="98"/>
      <c r="J162" s="74"/>
    </row>
    <row r="163" spans="1:10" x14ac:dyDescent="0.25">
      <c r="A163" s="97"/>
      <c r="B163" s="97"/>
      <c r="C163" s="98"/>
      <c r="D163" s="98"/>
      <c r="E163" s="98"/>
      <c r="F163" s="98"/>
      <c r="G163" s="98"/>
      <c r="H163" s="98"/>
      <c r="I163" s="98"/>
      <c r="J163" s="74"/>
    </row>
    <row r="164" spans="1:10" x14ac:dyDescent="0.25">
      <c r="A164" s="97"/>
      <c r="B164" s="97"/>
      <c r="C164" s="98"/>
      <c r="D164" s="98"/>
      <c r="E164" s="98"/>
      <c r="F164" s="98"/>
      <c r="G164" s="98"/>
      <c r="H164" s="98"/>
      <c r="I164" s="98"/>
      <c r="J164" s="74"/>
    </row>
    <row r="165" spans="1:10" x14ac:dyDescent="0.25">
      <c r="A165" s="97"/>
      <c r="B165" s="97"/>
      <c r="C165" s="98"/>
      <c r="D165" s="98"/>
      <c r="E165" s="98"/>
      <c r="F165" s="98"/>
      <c r="G165" s="98"/>
      <c r="H165" s="98"/>
      <c r="I165" s="98"/>
      <c r="J165" s="74"/>
    </row>
    <row r="166" spans="1:10" x14ac:dyDescent="0.25">
      <c r="A166" s="97"/>
      <c r="B166" s="97"/>
      <c r="C166" s="98"/>
      <c r="D166" s="98"/>
      <c r="E166" s="98"/>
      <c r="F166" s="98"/>
      <c r="G166" s="98"/>
      <c r="H166" s="98"/>
      <c r="I166" s="98"/>
      <c r="J166" s="74"/>
    </row>
    <row r="167" spans="1:10" x14ac:dyDescent="0.25">
      <c r="A167" s="97"/>
      <c r="B167" s="97"/>
      <c r="C167" s="98"/>
      <c r="D167" s="98"/>
      <c r="E167" s="98"/>
      <c r="F167" s="98"/>
      <c r="G167" s="98"/>
      <c r="H167" s="98"/>
      <c r="I167" s="98"/>
      <c r="J167" s="74"/>
    </row>
    <row r="168" spans="1:10" x14ac:dyDescent="0.25">
      <c r="A168" s="97"/>
      <c r="B168" s="97"/>
      <c r="C168" s="98"/>
      <c r="D168" s="98"/>
      <c r="E168" s="98"/>
      <c r="F168" s="98"/>
      <c r="G168" s="98"/>
      <c r="H168" s="98"/>
      <c r="I168" s="98"/>
      <c r="J168" s="74"/>
    </row>
    <row r="169" spans="1:10" x14ac:dyDescent="0.25">
      <c r="A169" s="97"/>
      <c r="B169" s="97"/>
      <c r="C169" s="98"/>
      <c r="D169" s="98"/>
      <c r="E169" s="98"/>
      <c r="F169" s="98"/>
      <c r="G169" s="98"/>
      <c r="H169" s="98"/>
      <c r="I169" s="98"/>
      <c r="J169" s="74"/>
    </row>
    <row r="170" spans="1:10" x14ac:dyDescent="0.25">
      <c r="A170" s="97"/>
      <c r="B170" s="97"/>
      <c r="C170" s="98"/>
      <c r="D170" s="98"/>
      <c r="E170" s="98"/>
      <c r="F170" s="98"/>
      <c r="G170" s="98"/>
      <c r="H170" s="98"/>
      <c r="I170" s="98"/>
      <c r="J170" s="74"/>
    </row>
    <row r="171" spans="1:10" x14ac:dyDescent="0.25">
      <c r="A171" s="97"/>
      <c r="B171" s="97"/>
      <c r="C171" s="98"/>
      <c r="D171" s="98"/>
      <c r="E171" s="98"/>
      <c r="F171" s="98"/>
      <c r="G171" s="98"/>
      <c r="H171" s="98"/>
      <c r="I171" s="98"/>
      <c r="J171" s="74"/>
    </row>
    <row r="172" spans="1:10" x14ac:dyDescent="0.25">
      <c r="A172" s="97"/>
      <c r="B172" s="97"/>
      <c r="C172" s="98"/>
      <c r="D172" s="98"/>
      <c r="E172" s="98"/>
      <c r="F172" s="98"/>
      <c r="G172" s="98"/>
      <c r="H172" s="98"/>
      <c r="I172" s="98"/>
      <c r="J172" s="74"/>
    </row>
    <row r="173" spans="1:10" x14ac:dyDescent="0.25">
      <c r="A173" s="97"/>
      <c r="B173" s="97"/>
      <c r="C173" s="98"/>
      <c r="D173" s="98"/>
      <c r="E173" s="98"/>
      <c r="F173" s="98"/>
      <c r="G173" s="98"/>
      <c r="H173" s="98"/>
      <c r="I173" s="98"/>
      <c r="J173" s="74"/>
    </row>
    <row r="174" spans="1:10" x14ac:dyDescent="0.25">
      <c r="A174" s="97"/>
      <c r="B174" s="97"/>
      <c r="C174" s="98"/>
      <c r="D174" s="98"/>
      <c r="E174" s="98"/>
      <c r="F174" s="98"/>
      <c r="G174" s="98"/>
      <c r="H174" s="98"/>
      <c r="I174" s="98"/>
      <c r="J174" s="74"/>
    </row>
    <row r="175" spans="1:10" x14ac:dyDescent="0.25">
      <c r="A175" s="97"/>
      <c r="B175" s="97"/>
      <c r="C175" s="98"/>
      <c r="D175" s="98"/>
      <c r="E175" s="98"/>
      <c r="F175" s="98"/>
      <c r="G175" s="98"/>
      <c r="H175" s="98"/>
      <c r="I175" s="98"/>
      <c r="J175" s="74"/>
    </row>
    <row r="176" spans="1:10" x14ac:dyDescent="0.25">
      <c r="A176" s="97"/>
      <c r="B176" s="97"/>
      <c r="C176" s="98"/>
      <c r="D176" s="98"/>
      <c r="E176" s="98"/>
      <c r="F176" s="98"/>
      <c r="G176" s="98"/>
      <c r="H176" s="98"/>
      <c r="I176" s="98"/>
      <c r="J176" s="74"/>
    </row>
    <row r="177" spans="1:10" x14ac:dyDescent="0.25">
      <c r="A177" s="97"/>
      <c r="B177" s="97"/>
      <c r="C177" s="98"/>
      <c r="D177" s="98"/>
      <c r="E177" s="98"/>
      <c r="F177" s="98"/>
      <c r="G177" s="98"/>
      <c r="H177" s="98"/>
      <c r="I177" s="98"/>
      <c r="J177" s="74"/>
    </row>
    <row r="178" spans="1:10" x14ac:dyDescent="0.25">
      <c r="A178" s="97"/>
      <c r="B178" s="97"/>
      <c r="C178" s="98"/>
      <c r="D178" s="98"/>
      <c r="E178" s="98"/>
      <c r="F178" s="98"/>
      <c r="G178" s="98"/>
      <c r="H178" s="98"/>
      <c r="I178" s="98"/>
      <c r="J178" s="74"/>
    </row>
    <row r="179" spans="1:10" x14ac:dyDescent="0.25">
      <c r="A179" s="97"/>
      <c r="B179" s="97"/>
      <c r="C179" s="98"/>
      <c r="D179" s="98"/>
      <c r="E179" s="98"/>
      <c r="F179" s="98"/>
      <c r="G179" s="98"/>
      <c r="H179" s="98"/>
      <c r="I179" s="98"/>
      <c r="J179" s="74"/>
    </row>
    <row r="180" spans="1:10" x14ac:dyDescent="0.25">
      <c r="A180" s="97"/>
      <c r="B180" s="97"/>
      <c r="C180" s="98"/>
      <c r="D180" s="98"/>
      <c r="E180" s="98"/>
      <c r="F180" s="98"/>
      <c r="G180" s="98"/>
      <c r="H180" s="98"/>
      <c r="I180" s="98"/>
      <c r="J180" s="74"/>
    </row>
    <row r="181" spans="1:10" x14ac:dyDescent="0.25">
      <c r="A181" s="97"/>
      <c r="B181" s="97"/>
      <c r="C181" s="98"/>
      <c r="D181" s="98"/>
      <c r="E181" s="98"/>
      <c r="F181" s="98"/>
      <c r="G181" s="98"/>
      <c r="H181" s="98"/>
      <c r="I181" s="98"/>
      <c r="J181" s="74"/>
    </row>
    <row r="182" spans="1:10" x14ac:dyDescent="0.25">
      <c r="A182" s="97"/>
      <c r="B182" s="97"/>
      <c r="C182" s="98"/>
      <c r="D182" s="98"/>
      <c r="E182" s="98"/>
      <c r="F182" s="98"/>
      <c r="G182" s="98"/>
      <c r="H182" s="98"/>
      <c r="I182" s="98"/>
      <c r="J182" s="74"/>
    </row>
    <row r="183" spans="1:10" x14ac:dyDescent="0.25">
      <c r="A183" s="97"/>
      <c r="B183" s="97"/>
      <c r="C183" s="98"/>
      <c r="D183" s="98"/>
      <c r="E183" s="98"/>
      <c r="F183" s="98"/>
      <c r="G183" s="98"/>
      <c r="H183" s="98"/>
      <c r="I183" s="98"/>
      <c r="J183" s="74"/>
    </row>
    <row r="184" spans="1:10" x14ac:dyDescent="0.25">
      <c r="A184" s="97"/>
      <c r="B184" s="97"/>
      <c r="C184" s="98"/>
      <c r="D184" s="98"/>
      <c r="E184" s="98"/>
      <c r="F184" s="98"/>
      <c r="G184" s="98"/>
      <c r="H184" s="98"/>
      <c r="I184" s="98"/>
      <c r="J184" s="74"/>
    </row>
    <row r="185" spans="1:10" x14ac:dyDescent="0.25">
      <c r="A185" s="97"/>
      <c r="B185" s="97"/>
      <c r="C185" s="98"/>
      <c r="D185" s="98"/>
      <c r="E185" s="98"/>
      <c r="F185" s="98"/>
      <c r="G185" s="98"/>
      <c r="H185" s="98"/>
      <c r="I185" s="98"/>
      <c r="J185" s="74"/>
    </row>
    <row r="186" spans="1:10" x14ac:dyDescent="0.25">
      <c r="A186" s="97"/>
      <c r="B186" s="97"/>
      <c r="C186" s="98"/>
      <c r="D186" s="98"/>
      <c r="E186" s="98"/>
      <c r="F186" s="98"/>
      <c r="G186" s="98"/>
      <c r="H186" s="98"/>
      <c r="I186" s="98"/>
      <c r="J186" s="74"/>
    </row>
    <row r="187" spans="1:10" x14ac:dyDescent="0.25">
      <c r="A187" s="97"/>
      <c r="B187" s="97"/>
      <c r="C187" s="98"/>
      <c r="D187" s="98"/>
      <c r="E187" s="98"/>
      <c r="F187" s="98"/>
      <c r="G187" s="98"/>
      <c r="H187" s="98"/>
      <c r="I187" s="98"/>
      <c r="J187" s="74"/>
    </row>
    <row r="188" spans="1:10" x14ac:dyDescent="0.25">
      <c r="A188" s="97"/>
      <c r="B188" s="97"/>
      <c r="C188" s="98"/>
      <c r="D188" s="98"/>
      <c r="E188" s="98"/>
      <c r="F188" s="98"/>
      <c r="G188" s="98"/>
      <c r="H188" s="98"/>
      <c r="I188" s="98"/>
      <c r="J188" s="74"/>
    </row>
    <row r="189" spans="1:10" x14ac:dyDescent="0.25">
      <c r="A189" s="97"/>
      <c r="B189" s="97"/>
      <c r="C189" s="98"/>
      <c r="D189" s="98"/>
      <c r="E189" s="98"/>
      <c r="F189" s="98"/>
      <c r="G189" s="98"/>
      <c r="H189" s="98"/>
      <c r="I189" s="98"/>
      <c r="J189" s="74"/>
    </row>
    <row r="190" spans="1:10" x14ac:dyDescent="0.25">
      <c r="A190" s="97"/>
      <c r="B190" s="97"/>
      <c r="C190" s="98"/>
      <c r="D190" s="98"/>
      <c r="E190" s="98"/>
      <c r="F190" s="98"/>
      <c r="G190" s="98"/>
      <c r="H190" s="98"/>
      <c r="I190" s="98"/>
      <c r="J190" s="74"/>
    </row>
    <row r="191" spans="1:10" x14ac:dyDescent="0.25">
      <c r="A191" s="97"/>
      <c r="B191" s="97"/>
      <c r="C191" s="98"/>
      <c r="D191" s="98"/>
      <c r="E191" s="98"/>
      <c r="F191" s="98"/>
      <c r="G191" s="98"/>
      <c r="H191" s="98"/>
      <c r="I191" s="98"/>
      <c r="J191" s="74"/>
    </row>
    <row r="192" spans="1:10" x14ac:dyDescent="0.25">
      <c r="A192" s="97"/>
      <c r="B192" s="97"/>
      <c r="C192" s="98"/>
      <c r="D192" s="98"/>
      <c r="E192" s="98"/>
      <c r="F192" s="98"/>
      <c r="G192" s="98"/>
      <c r="H192" s="98"/>
      <c r="I192" s="98"/>
      <c r="J192" s="74"/>
    </row>
    <row r="193" spans="1:10" x14ac:dyDescent="0.25">
      <c r="A193" s="97"/>
      <c r="B193" s="97"/>
      <c r="C193" s="98"/>
      <c r="D193" s="98"/>
      <c r="E193" s="98"/>
      <c r="F193" s="98"/>
      <c r="G193" s="98"/>
      <c r="H193" s="98"/>
      <c r="I193" s="98"/>
      <c r="J193" s="74"/>
    </row>
    <row r="194" spans="1:10" x14ac:dyDescent="0.25">
      <c r="A194" s="97"/>
      <c r="B194" s="97"/>
      <c r="C194" s="98"/>
      <c r="D194" s="98"/>
      <c r="E194" s="98"/>
      <c r="F194" s="98"/>
      <c r="G194" s="98"/>
      <c r="H194" s="98"/>
      <c r="I194" s="98"/>
      <c r="J194" s="74"/>
    </row>
    <row r="195" spans="1:10" x14ac:dyDescent="0.25">
      <c r="A195" s="97"/>
      <c r="B195" s="97"/>
      <c r="C195" s="98"/>
      <c r="D195" s="98"/>
      <c r="E195" s="98"/>
      <c r="F195" s="98"/>
      <c r="G195" s="98"/>
      <c r="H195" s="98"/>
      <c r="I195" s="98"/>
      <c r="J195" s="74"/>
    </row>
    <row r="196" spans="1:10" x14ac:dyDescent="0.25">
      <c r="A196" s="97"/>
      <c r="B196" s="97"/>
      <c r="C196" s="98"/>
      <c r="D196" s="98"/>
      <c r="E196" s="98"/>
      <c r="F196" s="98"/>
      <c r="G196" s="98"/>
      <c r="H196" s="98"/>
      <c r="I196" s="98"/>
      <c r="J196" s="74"/>
    </row>
    <row r="197" spans="1:10" x14ac:dyDescent="0.25">
      <c r="A197" s="97"/>
      <c r="B197" s="97"/>
      <c r="C197" s="98"/>
      <c r="D197" s="98"/>
      <c r="E197" s="98"/>
      <c r="F197" s="98"/>
      <c r="G197" s="98"/>
      <c r="H197" s="98"/>
      <c r="I197" s="98"/>
      <c r="J197" s="74"/>
    </row>
    <row r="198" spans="1:10" x14ac:dyDescent="0.25">
      <c r="A198" s="97"/>
      <c r="B198" s="97"/>
      <c r="C198" s="98"/>
      <c r="D198" s="98"/>
      <c r="E198" s="98"/>
      <c r="F198" s="98"/>
      <c r="G198" s="98"/>
      <c r="H198" s="98"/>
      <c r="I198" s="98"/>
      <c r="J198" s="74"/>
    </row>
    <row r="199" spans="1:10" x14ac:dyDescent="0.25">
      <c r="A199" s="97"/>
      <c r="B199" s="97"/>
      <c r="C199" s="98"/>
      <c r="D199" s="98"/>
      <c r="E199" s="98"/>
      <c r="F199" s="98"/>
      <c r="G199" s="98"/>
      <c r="H199" s="98"/>
      <c r="I199" s="98"/>
      <c r="J199" s="74"/>
    </row>
    <row r="200" spans="1:10" x14ac:dyDescent="0.25">
      <c r="A200" s="97"/>
      <c r="B200" s="97"/>
      <c r="C200" s="98"/>
      <c r="D200" s="98"/>
      <c r="E200" s="98"/>
      <c r="F200" s="98"/>
      <c r="G200" s="98"/>
      <c r="H200" s="98"/>
      <c r="I200" s="98"/>
      <c r="J200" s="74"/>
    </row>
    <row r="201" spans="1:10" x14ac:dyDescent="0.25">
      <c r="A201" s="97"/>
      <c r="B201" s="97"/>
      <c r="C201" s="98"/>
      <c r="D201" s="98"/>
      <c r="E201" s="98"/>
      <c r="F201" s="98"/>
      <c r="G201" s="98"/>
      <c r="H201" s="98"/>
      <c r="I201" s="98"/>
      <c r="J201" s="74"/>
    </row>
    <row r="202" spans="1:10" x14ac:dyDescent="0.25">
      <c r="A202" s="97"/>
      <c r="B202" s="97"/>
      <c r="C202" s="98"/>
      <c r="D202" s="98"/>
      <c r="E202" s="98"/>
      <c r="F202" s="98"/>
      <c r="G202" s="98"/>
      <c r="H202" s="98"/>
      <c r="I202" s="98"/>
      <c r="J202" s="74"/>
    </row>
    <row r="203" spans="1:10" x14ac:dyDescent="0.25">
      <c r="A203" s="97"/>
      <c r="B203" s="97"/>
      <c r="C203" s="98"/>
      <c r="D203" s="98"/>
      <c r="E203" s="98"/>
      <c r="F203" s="98"/>
      <c r="G203" s="98"/>
      <c r="H203" s="98"/>
      <c r="I203" s="98"/>
      <c r="J203" s="74"/>
    </row>
    <row r="204" spans="1:10" x14ac:dyDescent="0.25">
      <c r="A204" s="97"/>
      <c r="B204" s="97"/>
      <c r="C204" s="98"/>
      <c r="D204" s="98"/>
      <c r="E204" s="98"/>
      <c r="F204" s="98"/>
      <c r="G204" s="98"/>
      <c r="H204" s="98"/>
      <c r="I204" s="98"/>
      <c r="J204" s="74"/>
    </row>
    <row r="205" spans="1:10" x14ac:dyDescent="0.25">
      <c r="A205" s="97"/>
      <c r="B205" s="97"/>
      <c r="C205" s="98"/>
      <c r="D205" s="98"/>
      <c r="E205" s="98"/>
      <c r="F205" s="98"/>
      <c r="G205" s="98"/>
      <c r="H205" s="98"/>
      <c r="I205" s="98"/>
      <c r="J205" s="74"/>
    </row>
    <row r="206" spans="1:10" x14ac:dyDescent="0.25">
      <c r="A206" s="97"/>
      <c r="B206" s="97"/>
      <c r="C206" s="98"/>
      <c r="D206" s="98"/>
      <c r="E206" s="98"/>
      <c r="F206" s="98"/>
      <c r="G206" s="98"/>
      <c r="H206" s="98"/>
      <c r="I206" s="98"/>
      <c r="J206" s="74"/>
    </row>
    <row r="207" spans="1:10" x14ac:dyDescent="0.25">
      <c r="A207" s="97"/>
      <c r="B207" s="97"/>
      <c r="C207" s="98"/>
      <c r="D207" s="98"/>
      <c r="E207" s="98"/>
      <c r="F207" s="98"/>
      <c r="G207" s="98"/>
      <c r="H207" s="98"/>
      <c r="I207" s="98"/>
      <c r="J207" s="74"/>
    </row>
    <row r="208" spans="1:10" x14ac:dyDescent="0.25">
      <c r="A208" s="97"/>
      <c r="B208" s="97"/>
      <c r="C208" s="98"/>
      <c r="D208" s="98"/>
      <c r="E208" s="98"/>
      <c r="F208" s="98"/>
      <c r="G208" s="98"/>
      <c r="H208" s="98"/>
      <c r="I208" s="98"/>
      <c r="J208" s="74"/>
    </row>
    <row r="209" spans="1:10" x14ac:dyDescent="0.25">
      <c r="A209" s="97"/>
      <c r="B209" s="97"/>
      <c r="C209" s="98"/>
      <c r="D209" s="98"/>
      <c r="E209" s="98"/>
      <c r="F209" s="98"/>
      <c r="G209" s="98"/>
      <c r="H209" s="98"/>
      <c r="I209" s="98"/>
      <c r="J209" s="74"/>
    </row>
    <row r="210" spans="1:10" x14ac:dyDescent="0.25">
      <c r="A210" s="97"/>
      <c r="B210" s="97"/>
      <c r="C210" s="98"/>
      <c r="D210" s="98"/>
      <c r="E210" s="98"/>
      <c r="F210" s="98"/>
      <c r="G210" s="98"/>
      <c r="H210" s="98"/>
      <c r="I210" s="98"/>
      <c r="J210" s="74"/>
    </row>
    <row r="211" spans="1:10" x14ac:dyDescent="0.25">
      <c r="A211" s="97"/>
      <c r="B211" s="97"/>
      <c r="C211" s="98"/>
      <c r="D211" s="98"/>
      <c r="E211" s="98"/>
      <c r="F211" s="98"/>
      <c r="G211" s="98"/>
      <c r="H211" s="98"/>
      <c r="I211" s="98"/>
      <c r="J211" s="74"/>
    </row>
    <row r="212" spans="1:10" x14ac:dyDescent="0.25">
      <c r="A212" s="97"/>
      <c r="B212" s="97"/>
      <c r="C212" s="98"/>
      <c r="D212" s="98"/>
      <c r="E212" s="98"/>
      <c r="F212" s="98"/>
      <c r="G212" s="98"/>
      <c r="H212" s="98"/>
      <c r="I212" s="98"/>
      <c r="J212" s="74"/>
    </row>
    <row r="213" spans="1:10" x14ac:dyDescent="0.25">
      <c r="A213" s="97"/>
      <c r="B213" s="97"/>
      <c r="C213" s="98"/>
      <c r="D213" s="98"/>
      <c r="E213" s="98"/>
      <c r="F213" s="98"/>
      <c r="G213" s="98"/>
      <c r="H213" s="98"/>
      <c r="I213" s="98"/>
      <c r="J213" s="74"/>
    </row>
    <row r="214" spans="1:10" x14ac:dyDescent="0.25">
      <c r="A214" s="97"/>
      <c r="B214" s="97"/>
      <c r="C214" s="98"/>
      <c r="D214" s="98"/>
      <c r="E214" s="98"/>
      <c r="F214" s="98"/>
      <c r="G214" s="98"/>
      <c r="H214" s="98"/>
      <c r="I214" s="98"/>
      <c r="J214" s="74"/>
    </row>
    <row r="215" spans="1:10" x14ac:dyDescent="0.25">
      <c r="A215" s="97"/>
      <c r="B215" s="97"/>
      <c r="C215" s="98"/>
      <c r="D215" s="98"/>
      <c r="E215" s="98"/>
      <c r="F215" s="98"/>
      <c r="G215" s="98"/>
      <c r="H215" s="98"/>
      <c r="I215" s="98"/>
      <c r="J215" s="74"/>
    </row>
    <row r="216" spans="1:10" x14ac:dyDescent="0.25">
      <c r="A216" s="97"/>
      <c r="B216" s="97"/>
      <c r="C216" s="98"/>
      <c r="D216" s="98"/>
      <c r="E216" s="98"/>
      <c r="F216" s="98"/>
      <c r="G216" s="98"/>
      <c r="H216" s="98"/>
      <c r="I216" s="98"/>
      <c r="J216" s="74"/>
    </row>
    <row r="217" spans="1:10" x14ac:dyDescent="0.25">
      <c r="A217" s="97"/>
      <c r="B217" s="97"/>
      <c r="C217" s="98"/>
      <c r="D217" s="98"/>
      <c r="E217" s="98"/>
      <c r="F217" s="98"/>
      <c r="G217" s="98"/>
      <c r="H217" s="98"/>
      <c r="I217" s="98"/>
      <c r="J217" s="74"/>
    </row>
    <row r="218" spans="1:10" x14ac:dyDescent="0.25">
      <c r="A218" s="97"/>
      <c r="B218" s="97"/>
      <c r="C218" s="98"/>
      <c r="D218" s="98"/>
      <c r="E218" s="98"/>
      <c r="F218" s="98"/>
      <c r="G218" s="98"/>
      <c r="H218" s="98"/>
      <c r="I218" s="98"/>
      <c r="J218" s="74"/>
    </row>
    <row r="219" spans="1:10" x14ac:dyDescent="0.25">
      <c r="A219" s="97"/>
      <c r="B219" s="97"/>
      <c r="C219" s="98"/>
      <c r="D219" s="98"/>
      <c r="E219" s="98"/>
      <c r="F219" s="98"/>
      <c r="G219" s="98"/>
      <c r="H219" s="98"/>
      <c r="I219" s="98"/>
      <c r="J219" s="74"/>
    </row>
    <row r="220" spans="1:10" x14ac:dyDescent="0.25">
      <c r="A220" s="97"/>
      <c r="B220" s="97"/>
      <c r="C220" s="98"/>
      <c r="D220" s="98"/>
      <c r="E220" s="98"/>
      <c r="F220" s="98"/>
      <c r="G220" s="98"/>
      <c r="H220" s="98"/>
      <c r="I220" s="98"/>
      <c r="J220" s="74"/>
    </row>
    <row r="221" spans="1:10" x14ac:dyDescent="0.25">
      <c r="A221" s="97"/>
      <c r="B221" s="97"/>
      <c r="C221" s="98"/>
      <c r="D221" s="98"/>
      <c r="E221" s="98"/>
      <c r="F221" s="98"/>
      <c r="G221" s="98"/>
      <c r="H221" s="98"/>
      <c r="I221" s="98"/>
      <c r="J221" s="74"/>
    </row>
    <row r="222" spans="1:10" x14ac:dyDescent="0.25">
      <c r="A222" s="97"/>
      <c r="B222" s="97"/>
      <c r="C222" s="98"/>
      <c r="D222" s="98"/>
      <c r="E222" s="98"/>
      <c r="F222" s="98"/>
      <c r="G222" s="98"/>
      <c r="H222" s="98"/>
      <c r="I222" s="98"/>
      <c r="J222" s="74"/>
    </row>
    <row r="223" spans="1:10" x14ac:dyDescent="0.25">
      <c r="A223" s="97"/>
      <c r="B223" s="97"/>
      <c r="C223" s="98"/>
      <c r="D223" s="98"/>
      <c r="E223" s="98"/>
      <c r="F223" s="98"/>
      <c r="G223" s="98"/>
      <c r="H223" s="98"/>
      <c r="I223" s="98"/>
      <c r="J223" s="74"/>
    </row>
    <row r="224" spans="1:10" x14ac:dyDescent="0.25">
      <c r="A224" s="97"/>
      <c r="B224" s="97"/>
      <c r="C224" s="98"/>
      <c r="D224" s="98"/>
      <c r="E224" s="98"/>
      <c r="F224" s="98"/>
      <c r="G224" s="98"/>
      <c r="H224" s="98"/>
      <c r="I224" s="98"/>
      <c r="J224" s="74"/>
    </row>
    <row r="225" spans="1:10" x14ac:dyDescent="0.25">
      <c r="A225" s="97"/>
      <c r="B225" s="97"/>
      <c r="C225" s="98"/>
      <c r="D225" s="98"/>
      <c r="E225" s="98"/>
      <c r="F225" s="98"/>
      <c r="G225" s="98"/>
      <c r="H225" s="98"/>
      <c r="I225" s="98"/>
      <c r="J225" s="74"/>
    </row>
    <row r="226" spans="1:10" x14ac:dyDescent="0.25">
      <c r="A226" s="97"/>
      <c r="B226" s="97"/>
      <c r="C226" s="98"/>
      <c r="D226" s="98"/>
      <c r="E226" s="98"/>
      <c r="F226" s="98"/>
      <c r="G226" s="98"/>
      <c r="H226" s="98"/>
      <c r="I226" s="98"/>
      <c r="J226" s="74"/>
    </row>
    <row r="227" spans="1:10" x14ac:dyDescent="0.25">
      <c r="A227" s="97"/>
      <c r="B227" s="97"/>
      <c r="C227" s="98"/>
      <c r="D227" s="98"/>
      <c r="E227" s="98"/>
      <c r="F227" s="98"/>
      <c r="G227" s="98"/>
      <c r="H227" s="98"/>
      <c r="I227" s="98"/>
      <c r="J227" s="74"/>
    </row>
    <row r="228" spans="1:10" x14ac:dyDescent="0.25">
      <c r="A228" s="97"/>
      <c r="B228" s="97"/>
      <c r="C228" s="98"/>
      <c r="D228" s="98"/>
      <c r="E228" s="98"/>
      <c r="F228" s="98"/>
      <c r="G228" s="98"/>
      <c r="H228" s="98"/>
      <c r="I228" s="98"/>
      <c r="J228" s="74"/>
    </row>
    <row r="229" spans="1:10" x14ac:dyDescent="0.25">
      <c r="A229" s="97"/>
      <c r="B229" s="97"/>
      <c r="C229" s="98"/>
      <c r="D229" s="98"/>
      <c r="E229" s="98"/>
      <c r="F229" s="98"/>
      <c r="G229" s="98"/>
      <c r="H229" s="98"/>
      <c r="I229" s="98"/>
      <c r="J229" s="74"/>
    </row>
    <row r="230" spans="1:10" x14ac:dyDescent="0.25">
      <c r="A230" s="97"/>
      <c r="B230" s="97"/>
      <c r="C230" s="98"/>
      <c r="D230" s="98"/>
      <c r="E230" s="98"/>
      <c r="F230" s="98"/>
      <c r="G230" s="98"/>
      <c r="H230" s="98"/>
      <c r="I230" s="98"/>
      <c r="J230" s="74"/>
    </row>
    <row r="231" spans="1:10" x14ac:dyDescent="0.25">
      <c r="A231" s="97"/>
      <c r="B231" s="97"/>
      <c r="C231" s="98"/>
      <c r="D231" s="98"/>
      <c r="E231" s="98"/>
      <c r="F231" s="98"/>
      <c r="G231" s="98"/>
      <c r="H231" s="98"/>
      <c r="I231" s="98"/>
      <c r="J231" s="74"/>
    </row>
    <row r="232" spans="1:10" x14ac:dyDescent="0.25">
      <c r="A232" s="97"/>
      <c r="B232" s="97"/>
      <c r="C232" s="98"/>
      <c r="D232" s="98"/>
      <c r="E232" s="98"/>
      <c r="F232" s="98"/>
      <c r="G232" s="98"/>
      <c r="H232" s="98"/>
      <c r="I232" s="98"/>
      <c r="J232" s="74"/>
    </row>
    <row r="233" spans="1:10" x14ac:dyDescent="0.25">
      <c r="A233" s="97"/>
      <c r="B233" s="97"/>
      <c r="C233" s="98"/>
      <c r="D233" s="98"/>
      <c r="E233" s="98"/>
      <c r="F233" s="98"/>
      <c r="G233" s="98"/>
      <c r="H233" s="98"/>
      <c r="I233" s="98"/>
      <c r="J233" s="74"/>
    </row>
    <row r="234" spans="1:10" x14ac:dyDescent="0.25">
      <c r="A234" s="97"/>
      <c r="B234" s="97"/>
      <c r="C234" s="98"/>
      <c r="D234" s="98"/>
      <c r="E234" s="98"/>
      <c r="F234" s="98"/>
      <c r="G234" s="98"/>
      <c r="H234" s="98"/>
      <c r="I234" s="98"/>
      <c r="J234" s="74"/>
    </row>
    <row r="235" spans="1:10" x14ac:dyDescent="0.25">
      <c r="A235" s="97"/>
      <c r="B235" s="97"/>
      <c r="C235" s="98"/>
      <c r="D235" s="98"/>
      <c r="E235" s="98"/>
      <c r="F235" s="98"/>
      <c r="G235" s="98"/>
      <c r="H235" s="98"/>
      <c r="I235" s="98"/>
      <c r="J235" s="74"/>
    </row>
    <row r="236" spans="1:10" x14ac:dyDescent="0.25">
      <c r="A236" s="97"/>
      <c r="B236" s="97"/>
      <c r="C236" s="98"/>
      <c r="D236" s="98"/>
      <c r="E236" s="98"/>
      <c r="F236" s="98"/>
      <c r="G236" s="98"/>
      <c r="H236" s="98"/>
      <c r="I236" s="98"/>
      <c r="J236" s="74"/>
    </row>
    <row r="237" spans="1:10" x14ac:dyDescent="0.25">
      <c r="A237" s="97"/>
      <c r="B237" s="97"/>
      <c r="C237" s="98"/>
      <c r="D237" s="98"/>
      <c r="E237" s="98"/>
      <c r="F237" s="98"/>
      <c r="G237" s="98"/>
      <c r="H237" s="98"/>
      <c r="I237" s="98"/>
      <c r="J237" s="74"/>
    </row>
    <row r="238" spans="1:10" x14ac:dyDescent="0.25">
      <c r="A238" s="97"/>
      <c r="B238" s="97"/>
      <c r="C238" s="98"/>
      <c r="D238" s="98"/>
      <c r="E238" s="98"/>
      <c r="F238" s="98"/>
      <c r="G238" s="98"/>
      <c r="H238" s="98"/>
      <c r="I238" s="98"/>
      <c r="J238" s="74"/>
    </row>
    <row r="239" spans="1:10" x14ac:dyDescent="0.25">
      <c r="A239" s="97"/>
      <c r="B239" s="97"/>
      <c r="C239" s="98"/>
      <c r="D239" s="98"/>
      <c r="E239" s="98"/>
      <c r="F239" s="98"/>
      <c r="G239" s="98"/>
      <c r="H239" s="98"/>
      <c r="I239" s="98"/>
      <c r="J239" s="74"/>
    </row>
    <row r="240" spans="1:10" x14ac:dyDescent="0.25">
      <c r="A240" s="97"/>
      <c r="B240" s="97"/>
      <c r="C240" s="98"/>
      <c r="D240" s="98"/>
      <c r="E240" s="98"/>
      <c r="F240" s="98"/>
      <c r="G240" s="98"/>
      <c r="H240" s="98"/>
      <c r="I240" s="98"/>
      <c r="J240" s="74"/>
    </row>
    <row r="241" spans="1:10" x14ac:dyDescent="0.25">
      <c r="A241" s="97"/>
      <c r="B241" s="97"/>
      <c r="C241" s="98"/>
      <c r="D241" s="98"/>
      <c r="E241" s="98"/>
      <c r="F241" s="98"/>
      <c r="G241" s="98"/>
      <c r="H241" s="98"/>
      <c r="I241" s="98"/>
      <c r="J241" s="74"/>
    </row>
    <row r="242" spans="1:10" x14ac:dyDescent="0.25">
      <c r="A242" s="97"/>
      <c r="B242" s="97"/>
      <c r="C242" s="98"/>
      <c r="D242" s="98"/>
      <c r="E242" s="98"/>
      <c r="F242" s="98"/>
      <c r="G242" s="98"/>
      <c r="H242" s="98"/>
      <c r="I242" s="98"/>
      <c r="J242" s="74"/>
    </row>
    <row r="243" spans="1:10" x14ac:dyDescent="0.25">
      <c r="A243" s="97"/>
      <c r="B243" s="97"/>
      <c r="C243" s="98"/>
      <c r="D243" s="98"/>
      <c r="E243" s="98"/>
      <c r="F243" s="98"/>
      <c r="G243" s="98"/>
      <c r="H243" s="98"/>
      <c r="I243" s="98"/>
      <c r="J243" s="74"/>
    </row>
    <row r="244" spans="1:10" x14ac:dyDescent="0.25">
      <c r="A244" s="97"/>
      <c r="B244" s="97"/>
      <c r="C244" s="98"/>
      <c r="D244" s="98"/>
      <c r="E244" s="98"/>
      <c r="F244" s="98"/>
      <c r="G244" s="98"/>
      <c r="H244" s="98"/>
      <c r="I244" s="98"/>
      <c r="J244" s="74"/>
    </row>
    <row r="245" spans="1:10" x14ac:dyDescent="0.25">
      <c r="A245" s="97"/>
      <c r="B245" s="97"/>
      <c r="C245" s="98"/>
      <c r="D245" s="98"/>
      <c r="E245" s="98"/>
      <c r="F245" s="98"/>
      <c r="G245" s="98"/>
      <c r="H245" s="98"/>
      <c r="I245" s="98"/>
      <c r="J245" s="74"/>
    </row>
    <row r="246" spans="1:10" x14ac:dyDescent="0.25">
      <c r="A246" s="97"/>
      <c r="B246" s="97"/>
      <c r="C246" s="98"/>
      <c r="D246" s="98"/>
      <c r="E246" s="98"/>
      <c r="F246" s="98"/>
      <c r="G246" s="98"/>
      <c r="H246" s="98"/>
      <c r="I246" s="98"/>
      <c r="J246" s="74"/>
    </row>
    <row r="247" spans="1:10" x14ac:dyDescent="0.25">
      <c r="A247" s="97"/>
      <c r="B247" s="97"/>
      <c r="C247" s="98"/>
      <c r="D247" s="98"/>
      <c r="E247" s="98"/>
      <c r="F247" s="98"/>
      <c r="G247" s="98"/>
      <c r="H247" s="98"/>
      <c r="I247" s="98"/>
      <c r="J247" s="74"/>
    </row>
    <row r="248" spans="1:10" x14ac:dyDescent="0.25">
      <c r="A248" s="97"/>
      <c r="B248" s="97"/>
      <c r="C248" s="98"/>
      <c r="D248" s="98"/>
      <c r="E248" s="98"/>
      <c r="F248" s="98"/>
      <c r="G248" s="98"/>
      <c r="H248" s="98"/>
      <c r="I248" s="98"/>
      <c r="J248" s="74"/>
    </row>
    <row r="249" spans="1:10" x14ac:dyDescent="0.25">
      <c r="A249" s="97"/>
      <c r="B249" s="97"/>
      <c r="C249" s="98"/>
      <c r="D249" s="98"/>
      <c r="E249" s="98"/>
      <c r="F249" s="98"/>
      <c r="G249" s="98"/>
      <c r="H249" s="98"/>
      <c r="I249" s="98"/>
      <c r="J249" s="74"/>
    </row>
    <row r="250" spans="1:10" x14ac:dyDescent="0.25">
      <c r="A250" s="97"/>
      <c r="B250" s="97"/>
      <c r="C250" s="98"/>
      <c r="D250" s="98"/>
      <c r="E250" s="98"/>
      <c r="F250" s="98"/>
      <c r="G250" s="98"/>
      <c r="H250" s="98"/>
      <c r="I250" s="98"/>
      <c r="J250" s="74"/>
    </row>
    <row r="251" spans="1:10" x14ac:dyDescent="0.25">
      <c r="A251" s="97"/>
      <c r="B251" s="97"/>
      <c r="C251" s="98"/>
      <c r="D251" s="98"/>
      <c r="E251" s="98"/>
      <c r="F251" s="98"/>
      <c r="G251" s="98"/>
      <c r="H251" s="98"/>
      <c r="I251" s="98"/>
      <c r="J251" s="74"/>
    </row>
    <row r="252" spans="1:10" x14ac:dyDescent="0.25">
      <c r="A252" s="97"/>
      <c r="B252" s="97"/>
      <c r="C252" s="98"/>
      <c r="D252" s="98"/>
      <c r="E252" s="98"/>
      <c r="F252" s="98"/>
      <c r="G252" s="98"/>
      <c r="H252" s="98"/>
      <c r="I252" s="98"/>
      <c r="J252" s="74"/>
    </row>
    <row r="253" spans="1:10" x14ac:dyDescent="0.25">
      <c r="A253" s="97"/>
      <c r="B253" s="97"/>
      <c r="C253" s="98"/>
      <c r="D253" s="98"/>
      <c r="E253" s="98"/>
      <c r="F253" s="98"/>
      <c r="G253" s="98"/>
      <c r="H253" s="98"/>
      <c r="I253" s="98"/>
      <c r="J253" s="74"/>
    </row>
    <row r="254" spans="1:10" x14ac:dyDescent="0.25">
      <c r="A254" s="97"/>
      <c r="B254" s="97"/>
      <c r="C254" s="98"/>
      <c r="D254" s="98"/>
      <c r="E254" s="98"/>
      <c r="F254" s="98"/>
      <c r="G254" s="98"/>
      <c r="H254" s="98"/>
      <c r="I254" s="98"/>
      <c r="J254" s="74"/>
    </row>
    <row r="255" spans="1:10" x14ac:dyDescent="0.25">
      <c r="A255" s="97"/>
      <c r="B255" s="97"/>
      <c r="C255" s="98"/>
      <c r="D255" s="98"/>
      <c r="E255" s="98"/>
      <c r="F255" s="98"/>
      <c r="G255" s="98"/>
      <c r="H255" s="98"/>
      <c r="I255" s="98"/>
      <c r="J255" s="74"/>
    </row>
    <row r="256" spans="1:10" x14ac:dyDescent="0.25">
      <c r="A256" s="97"/>
      <c r="B256" s="97"/>
      <c r="C256" s="98"/>
      <c r="D256" s="98"/>
      <c r="E256" s="98"/>
      <c r="F256" s="98"/>
      <c r="G256" s="98"/>
      <c r="H256" s="98"/>
      <c r="I256" s="98"/>
      <c r="J256" s="74"/>
    </row>
    <row r="257" spans="1:10" x14ac:dyDescent="0.25">
      <c r="A257" s="97"/>
      <c r="B257" s="97"/>
      <c r="C257" s="98"/>
      <c r="D257" s="98"/>
      <c r="E257" s="98"/>
      <c r="F257" s="98"/>
      <c r="G257" s="98"/>
      <c r="H257" s="98"/>
      <c r="I257" s="98"/>
      <c r="J257" s="74"/>
    </row>
    <row r="258" spans="1:10" x14ac:dyDescent="0.25">
      <c r="A258" s="97"/>
      <c r="B258" s="97"/>
      <c r="C258" s="98"/>
      <c r="D258" s="98"/>
      <c r="E258" s="98"/>
      <c r="F258" s="98"/>
      <c r="G258" s="98"/>
      <c r="H258" s="98"/>
      <c r="I258" s="98"/>
      <c r="J258" s="74"/>
    </row>
    <row r="259" spans="1:10" x14ac:dyDescent="0.25">
      <c r="A259" s="97"/>
      <c r="B259" s="97"/>
      <c r="C259" s="98"/>
      <c r="D259" s="98"/>
      <c r="E259" s="98"/>
      <c r="F259" s="98"/>
      <c r="G259" s="98"/>
      <c r="H259" s="98"/>
      <c r="I259" s="98"/>
      <c r="J259" s="74"/>
    </row>
    <row r="260" spans="1:10" x14ac:dyDescent="0.25">
      <c r="A260" s="97"/>
      <c r="B260" s="97"/>
      <c r="C260" s="98"/>
      <c r="D260" s="98"/>
      <c r="E260" s="98"/>
      <c r="F260" s="98"/>
      <c r="G260" s="98"/>
      <c r="H260" s="98"/>
      <c r="I260" s="74"/>
      <c r="J260" s="74"/>
    </row>
    <row r="261" spans="1:10" x14ac:dyDescent="0.25">
      <c r="A261" s="97"/>
      <c r="B261" s="97"/>
      <c r="C261" s="98"/>
      <c r="D261" s="98"/>
      <c r="E261" s="98"/>
      <c r="F261" s="98"/>
      <c r="G261" s="98"/>
      <c r="H261" s="98"/>
      <c r="I261" s="74"/>
      <c r="J261" s="74"/>
    </row>
    <row r="262" spans="1:10" x14ac:dyDescent="0.25">
      <c r="A262" s="97"/>
      <c r="B262" s="97"/>
      <c r="C262" s="98"/>
      <c r="D262" s="98"/>
      <c r="E262" s="98"/>
      <c r="F262" s="98"/>
      <c r="G262" s="98"/>
      <c r="H262" s="98"/>
      <c r="I262" s="74"/>
      <c r="J262" s="74"/>
    </row>
    <row r="263" spans="1:10" x14ac:dyDescent="0.25">
      <c r="A263" s="97"/>
      <c r="B263" s="97"/>
      <c r="C263" s="98"/>
      <c r="D263" s="98"/>
      <c r="E263" s="98"/>
      <c r="F263" s="98"/>
      <c r="G263" s="98"/>
      <c r="H263" s="98"/>
      <c r="I263" s="74"/>
      <c r="J263" s="74"/>
    </row>
    <row r="264" spans="1:10" x14ac:dyDescent="0.25">
      <c r="A264" s="97"/>
      <c r="B264" s="97"/>
      <c r="C264" s="98"/>
      <c r="D264" s="98"/>
      <c r="E264" s="98"/>
      <c r="F264" s="98"/>
      <c r="G264" s="98"/>
      <c r="H264" s="98"/>
      <c r="I264" s="74"/>
      <c r="J264" s="74"/>
    </row>
    <row r="265" spans="1:10" x14ac:dyDescent="0.25">
      <c r="A265" s="97"/>
      <c r="B265" s="97"/>
      <c r="C265" s="98"/>
      <c r="D265" s="98"/>
      <c r="E265" s="98"/>
      <c r="F265" s="98"/>
      <c r="G265" s="98"/>
      <c r="H265" s="98"/>
      <c r="I265" s="74"/>
      <c r="J265" s="74"/>
    </row>
    <row r="266" spans="1:10" x14ac:dyDescent="0.25">
      <c r="A266" s="97"/>
      <c r="B266" s="97"/>
      <c r="C266" s="98"/>
      <c r="D266" s="98"/>
      <c r="E266" s="98"/>
      <c r="F266" s="98"/>
      <c r="G266" s="98"/>
      <c r="H266" s="98"/>
      <c r="I266" s="74"/>
      <c r="J266" s="74"/>
    </row>
    <row r="267" spans="1:10" x14ac:dyDescent="0.25">
      <c r="A267" s="97"/>
      <c r="B267" s="97"/>
      <c r="C267" s="98"/>
      <c r="D267" s="98"/>
      <c r="E267" s="98"/>
      <c r="F267" s="98"/>
      <c r="G267" s="98"/>
      <c r="H267" s="98"/>
      <c r="I267" s="74"/>
      <c r="J267" s="74"/>
    </row>
    <row r="268" spans="1:10" x14ac:dyDescent="0.25">
      <c r="A268" s="97"/>
      <c r="B268" s="97"/>
      <c r="C268" s="98"/>
      <c r="D268" s="98"/>
      <c r="E268" s="98"/>
      <c r="F268" s="98"/>
      <c r="G268" s="98"/>
      <c r="H268" s="98"/>
      <c r="I268" s="74"/>
      <c r="J268" s="74"/>
    </row>
    <row r="269" spans="1:10" x14ac:dyDescent="0.25">
      <c r="A269" s="97"/>
      <c r="B269" s="97"/>
      <c r="C269" s="98"/>
      <c r="D269" s="98"/>
      <c r="E269" s="98"/>
      <c r="F269" s="98"/>
      <c r="G269" s="98"/>
      <c r="H269" s="98"/>
      <c r="I269" s="74"/>
      <c r="J269" s="74"/>
    </row>
    <row r="270" spans="1:10" x14ac:dyDescent="0.25">
      <c r="A270" s="97"/>
      <c r="B270" s="97"/>
      <c r="C270" s="98"/>
      <c r="D270" s="98"/>
      <c r="E270" s="98"/>
      <c r="F270" s="98"/>
      <c r="G270" s="98"/>
      <c r="H270" s="98"/>
      <c r="I270" s="74"/>
      <c r="J270" s="74"/>
    </row>
    <row r="271" spans="1:10" x14ac:dyDescent="0.25">
      <c r="A271" s="97"/>
      <c r="B271" s="97"/>
      <c r="C271" s="98"/>
      <c r="D271" s="98"/>
      <c r="E271" s="98"/>
      <c r="F271" s="98"/>
      <c r="G271" s="98"/>
      <c r="H271" s="98"/>
      <c r="I271" s="74"/>
      <c r="J271" s="74"/>
    </row>
    <row r="272" spans="1:10" x14ac:dyDescent="0.25">
      <c r="A272" s="97"/>
      <c r="B272" s="97"/>
      <c r="C272" s="98"/>
      <c r="D272" s="98"/>
      <c r="E272" s="98"/>
      <c r="F272" s="98"/>
      <c r="G272" s="98"/>
      <c r="H272" s="98"/>
      <c r="I272" s="74"/>
      <c r="J272" s="74"/>
    </row>
    <row r="273" spans="1:10" x14ac:dyDescent="0.25">
      <c r="A273" s="97"/>
      <c r="B273" s="97"/>
      <c r="C273" s="97"/>
      <c r="D273" s="97"/>
      <c r="E273" s="97"/>
      <c r="F273" s="97"/>
      <c r="G273" s="98"/>
      <c r="H273" s="98"/>
      <c r="I273" s="74"/>
      <c r="J273" s="74"/>
    </row>
    <row r="274" spans="1:10" x14ac:dyDescent="0.25">
      <c r="A274" s="97"/>
      <c r="B274" s="97"/>
      <c r="C274" s="97"/>
      <c r="D274" s="97"/>
      <c r="E274" s="97"/>
      <c r="F274" s="97"/>
      <c r="G274" s="98"/>
      <c r="H274" s="98"/>
      <c r="I274" s="74"/>
      <c r="J274" s="74"/>
    </row>
    <row r="275" spans="1:10" x14ac:dyDescent="0.25">
      <c r="A275" s="97"/>
      <c r="B275" s="97"/>
      <c r="C275" s="97"/>
      <c r="D275" s="97"/>
      <c r="E275" s="97"/>
      <c r="F275" s="97"/>
      <c r="G275" s="98"/>
      <c r="H275" s="98"/>
      <c r="I275" s="74"/>
      <c r="J275" s="74"/>
    </row>
    <row r="276" spans="1:10" x14ac:dyDescent="0.25">
      <c r="A276" s="97"/>
      <c r="B276" s="97"/>
      <c r="C276" s="97"/>
      <c r="D276" s="97"/>
      <c r="E276" s="97"/>
      <c r="F276" s="97"/>
      <c r="G276" s="98"/>
      <c r="H276" s="98"/>
      <c r="I276" s="74"/>
      <c r="J276" s="74"/>
    </row>
    <row r="277" spans="1:10" x14ac:dyDescent="0.25">
      <c r="A277" s="97"/>
      <c r="B277" s="97"/>
      <c r="C277" s="97"/>
      <c r="D277" s="97"/>
      <c r="E277" s="97"/>
      <c r="F277" s="97"/>
      <c r="G277" s="98"/>
      <c r="H277" s="98"/>
      <c r="I277" s="74"/>
      <c r="J277" s="74"/>
    </row>
    <row r="278" spans="1:10" x14ac:dyDescent="0.25">
      <c r="A278" s="97"/>
      <c r="B278" s="97"/>
      <c r="C278" s="97"/>
      <c r="D278" s="97"/>
      <c r="E278" s="97"/>
      <c r="F278" s="97"/>
      <c r="G278" s="98"/>
      <c r="H278" s="98"/>
      <c r="I278" s="74"/>
      <c r="J278" s="74"/>
    </row>
    <row r="279" spans="1:10" x14ac:dyDescent="0.25">
      <c r="A279" s="97"/>
      <c r="B279" s="97"/>
      <c r="C279" s="97"/>
      <c r="D279" s="97"/>
      <c r="E279" s="97"/>
      <c r="F279" s="97"/>
      <c r="G279" s="98"/>
      <c r="H279" s="98"/>
      <c r="I279" s="74"/>
      <c r="J279" s="74"/>
    </row>
    <row r="280" spans="1:10" x14ac:dyDescent="0.25">
      <c r="A280" s="97"/>
      <c r="B280" s="97"/>
      <c r="C280" s="97"/>
      <c r="D280" s="97"/>
      <c r="E280" s="97"/>
      <c r="F280" s="97"/>
      <c r="G280" s="98"/>
      <c r="H280" s="98"/>
      <c r="I280" s="74"/>
      <c r="J280" s="74"/>
    </row>
    <row r="281" spans="1:10" x14ac:dyDescent="0.25">
      <c r="A281" s="97"/>
      <c r="B281" s="97"/>
      <c r="C281" s="97"/>
      <c r="D281" s="97"/>
      <c r="E281" s="97"/>
      <c r="F281" s="97"/>
      <c r="G281" s="98"/>
      <c r="H281" s="98"/>
      <c r="I281" s="74"/>
      <c r="J281" s="74"/>
    </row>
    <row r="282" spans="1:10" x14ac:dyDescent="0.25">
      <c r="A282" s="97"/>
      <c r="B282" s="97"/>
      <c r="C282" s="97"/>
      <c r="D282" s="97"/>
      <c r="E282" s="97"/>
      <c r="F282" s="97"/>
      <c r="G282" s="98"/>
      <c r="H282" s="98"/>
      <c r="I282" s="74"/>
      <c r="J282" s="74"/>
    </row>
  </sheetData>
  <mergeCells count="31">
    <mergeCell ref="A7:A10"/>
    <mergeCell ref="A1:I1"/>
    <mergeCell ref="A2:I2"/>
    <mergeCell ref="A3:I3"/>
    <mergeCell ref="A5:A6"/>
    <mergeCell ref="B5:B6"/>
    <mergeCell ref="C5:C6"/>
    <mergeCell ref="D5:D6"/>
    <mergeCell ref="E5:E6"/>
    <mergeCell ref="F5:F6"/>
    <mergeCell ref="A92:A94"/>
    <mergeCell ref="A11:A17"/>
    <mergeCell ref="A18:A19"/>
    <mergeCell ref="A20:A21"/>
    <mergeCell ref="A22:A23"/>
    <mergeCell ref="A24:A55"/>
    <mergeCell ref="A56:A57"/>
    <mergeCell ref="A58:A59"/>
    <mergeCell ref="A60:A82"/>
    <mergeCell ref="A83:A86"/>
    <mergeCell ref="A87:A89"/>
    <mergeCell ref="A90:A91"/>
    <mergeCell ref="A116:A118"/>
    <mergeCell ref="A119:A121"/>
    <mergeCell ref="A122:A123"/>
    <mergeCell ref="A95:A96"/>
    <mergeCell ref="A97:A103"/>
    <mergeCell ref="A105:A107"/>
    <mergeCell ref="A108:A109"/>
    <mergeCell ref="A110:A112"/>
    <mergeCell ref="A113:A115"/>
  </mergeCells>
  <pageMargins left="0.25" right="0.25" top="0.75" bottom="0.75" header="0.3" footer="0.3"/>
  <pageSetup paperSize="9" scale="80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281"/>
  <sheetViews>
    <sheetView zoomScaleNormal="100" workbookViewId="0">
      <selection activeCell="F7" sqref="F7"/>
    </sheetView>
  </sheetViews>
  <sheetFormatPr defaultRowHeight="15" x14ac:dyDescent="0.25"/>
  <cols>
    <col min="1" max="1" width="3.28515625" customWidth="1"/>
    <col min="2" max="2" width="37" customWidth="1"/>
    <col min="3" max="3" width="10.28515625" customWidth="1"/>
    <col min="4" max="4" width="10.7109375" customWidth="1"/>
    <col min="5" max="5" width="13.140625" bestFit="1" customWidth="1"/>
    <col min="6" max="6" width="9.5703125" customWidth="1"/>
    <col min="7" max="7" width="10.140625" customWidth="1"/>
    <col min="8" max="9" width="11.42578125" bestFit="1" customWidth="1"/>
    <col min="257" max="257" width="3.28515625" customWidth="1"/>
    <col min="258" max="258" width="31.42578125" customWidth="1"/>
    <col min="259" max="259" width="10.28515625" customWidth="1"/>
    <col min="260" max="260" width="10.7109375" customWidth="1"/>
    <col min="261" max="261" width="13.140625" bestFit="1" customWidth="1"/>
    <col min="262" max="262" width="9.5703125" customWidth="1"/>
    <col min="263" max="263" width="10.140625" customWidth="1"/>
    <col min="264" max="265" width="11.42578125" bestFit="1" customWidth="1"/>
    <col min="513" max="513" width="3.28515625" customWidth="1"/>
    <col min="514" max="514" width="31.42578125" customWidth="1"/>
    <col min="515" max="515" width="10.28515625" customWidth="1"/>
    <col min="516" max="516" width="10.7109375" customWidth="1"/>
    <col min="517" max="517" width="13.140625" bestFit="1" customWidth="1"/>
    <col min="518" max="518" width="9.5703125" customWidth="1"/>
    <col min="519" max="519" width="10.140625" customWidth="1"/>
    <col min="520" max="521" width="11.42578125" bestFit="1" customWidth="1"/>
    <col min="769" max="769" width="3.28515625" customWidth="1"/>
    <col min="770" max="770" width="31.42578125" customWidth="1"/>
    <col min="771" max="771" width="10.28515625" customWidth="1"/>
    <col min="772" max="772" width="10.7109375" customWidth="1"/>
    <col min="773" max="773" width="13.140625" bestFit="1" customWidth="1"/>
    <col min="774" max="774" width="9.5703125" customWidth="1"/>
    <col min="775" max="775" width="10.140625" customWidth="1"/>
    <col min="776" max="777" width="11.42578125" bestFit="1" customWidth="1"/>
    <col min="1025" max="1025" width="3.28515625" customWidth="1"/>
    <col min="1026" max="1026" width="31.42578125" customWidth="1"/>
    <col min="1027" max="1027" width="10.28515625" customWidth="1"/>
    <col min="1028" max="1028" width="10.7109375" customWidth="1"/>
    <col min="1029" max="1029" width="13.140625" bestFit="1" customWidth="1"/>
    <col min="1030" max="1030" width="9.5703125" customWidth="1"/>
    <col min="1031" max="1031" width="10.140625" customWidth="1"/>
    <col min="1032" max="1033" width="11.42578125" bestFit="1" customWidth="1"/>
    <col min="1281" max="1281" width="3.28515625" customWidth="1"/>
    <col min="1282" max="1282" width="31.42578125" customWidth="1"/>
    <col min="1283" max="1283" width="10.28515625" customWidth="1"/>
    <col min="1284" max="1284" width="10.7109375" customWidth="1"/>
    <col min="1285" max="1285" width="13.140625" bestFit="1" customWidth="1"/>
    <col min="1286" max="1286" width="9.5703125" customWidth="1"/>
    <col min="1287" max="1287" width="10.140625" customWidth="1"/>
    <col min="1288" max="1289" width="11.42578125" bestFit="1" customWidth="1"/>
    <col min="1537" max="1537" width="3.28515625" customWidth="1"/>
    <col min="1538" max="1538" width="31.42578125" customWidth="1"/>
    <col min="1539" max="1539" width="10.28515625" customWidth="1"/>
    <col min="1540" max="1540" width="10.7109375" customWidth="1"/>
    <col min="1541" max="1541" width="13.140625" bestFit="1" customWidth="1"/>
    <col min="1542" max="1542" width="9.5703125" customWidth="1"/>
    <col min="1543" max="1543" width="10.140625" customWidth="1"/>
    <col min="1544" max="1545" width="11.42578125" bestFit="1" customWidth="1"/>
    <col min="1793" max="1793" width="3.28515625" customWidth="1"/>
    <col min="1794" max="1794" width="31.42578125" customWidth="1"/>
    <col min="1795" max="1795" width="10.28515625" customWidth="1"/>
    <col min="1796" max="1796" width="10.7109375" customWidth="1"/>
    <col min="1797" max="1797" width="13.140625" bestFit="1" customWidth="1"/>
    <col min="1798" max="1798" width="9.5703125" customWidth="1"/>
    <col min="1799" max="1799" width="10.140625" customWidth="1"/>
    <col min="1800" max="1801" width="11.42578125" bestFit="1" customWidth="1"/>
    <col min="2049" max="2049" width="3.28515625" customWidth="1"/>
    <col min="2050" max="2050" width="31.42578125" customWidth="1"/>
    <col min="2051" max="2051" width="10.28515625" customWidth="1"/>
    <col min="2052" max="2052" width="10.7109375" customWidth="1"/>
    <col min="2053" max="2053" width="13.140625" bestFit="1" customWidth="1"/>
    <col min="2054" max="2054" width="9.5703125" customWidth="1"/>
    <col min="2055" max="2055" width="10.140625" customWidth="1"/>
    <col min="2056" max="2057" width="11.42578125" bestFit="1" customWidth="1"/>
    <col min="2305" max="2305" width="3.28515625" customWidth="1"/>
    <col min="2306" max="2306" width="31.42578125" customWidth="1"/>
    <col min="2307" max="2307" width="10.28515625" customWidth="1"/>
    <col min="2308" max="2308" width="10.7109375" customWidth="1"/>
    <col min="2309" max="2309" width="13.140625" bestFit="1" customWidth="1"/>
    <col min="2310" max="2310" width="9.5703125" customWidth="1"/>
    <col min="2311" max="2311" width="10.140625" customWidth="1"/>
    <col min="2312" max="2313" width="11.42578125" bestFit="1" customWidth="1"/>
    <col min="2561" max="2561" width="3.28515625" customWidth="1"/>
    <col min="2562" max="2562" width="31.42578125" customWidth="1"/>
    <col min="2563" max="2563" width="10.28515625" customWidth="1"/>
    <col min="2564" max="2564" width="10.7109375" customWidth="1"/>
    <col min="2565" max="2565" width="13.140625" bestFit="1" customWidth="1"/>
    <col min="2566" max="2566" width="9.5703125" customWidth="1"/>
    <col min="2567" max="2567" width="10.140625" customWidth="1"/>
    <col min="2568" max="2569" width="11.42578125" bestFit="1" customWidth="1"/>
    <col min="2817" max="2817" width="3.28515625" customWidth="1"/>
    <col min="2818" max="2818" width="31.42578125" customWidth="1"/>
    <col min="2819" max="2819" width="10.28515625" customWidth="1"/>
    <col min="2820" max="2820" width="10.7109375" customWidth="1"/>
    <col min="2821" max="2821" width="13.140625" bestFit="1" customWidth="1"/>
    <col min="2822" max="2822" width="9.5703125" customWidth="1"/>
    <col min="2823" max="2823" width="10.140625" customWidth="1"/>
    <col min="2824" max="2825" width="11.42578125" bestFit="1" customWidth="1"/>
    <col min="3073" max="3073" width="3.28515625" customWidth="1"/>
    <col min="3074" max="3074" width="31.42578125" customWidth="1"/>
    <col min="3075" max="3075" width="10.28515625" customWidth="1"/>
    <col min="3076" max="3076" width="10.7109375" customWidth="1"/>
    <col min="3077" max="3077" width="13.140625" bestFit="1" customWidth="1"/>
    <col min="3078" max="3078" width="9.5703125" customWidth="1"/>
    <col min="3079" max="3079" width="10.140625" customWidth="1"/>
    <col min="3080" max="3081" width="11.42578125" bestFit="1" customWidth="1"/>
    <col min="3329" max="3329" width="3.28515625" customWidth="1"/>
    <col min="3330" max="3330" width="31.42578125" customWidth="1"/>
    <col min="3331" max="3331" width="10.28515625" customWidth="1"/>
    <col min="3332" max="3332" width="10.7109375" customWidth="1"/>
    <col min="3333" max="3333" width="13.140625" bestFit="1" customWidth="1"/>
    <col min="3334" max="3334" width="9.5703125" customWidth="1"/>
    <col min="3335" max="3335" width="10.140625" customWidth="1"/>
    <col min="3336" max="3337" width="11.42578125" bestFit="1" customWidth="1"/>
    <col min="3585" max="3585" width="3.28515625" customWidth="1"/>
    <col min="3586" max="3586" width="31.42578125" customWidth="1"/>
    <col min="3587" max="3587" width="10.28515625" customWidth="1"/>
    <col min="3588" max="3588" width="10.7109375" customWidth="1"/>
    <col min="3589" max="3589" width="13.140625" bestFit="1" customWidth="1"/>
    <col min="3590" max="3590" width="9.5703125" customWidth="1"/>
    <col min="3591" max="3591" width="10.140625" customWidth="1"/>
    <col min="3592" max="3593" width="11.42578125" bestFit="1" customWidth="1"/>
    <col min="3841" max="3841" width="3.28515625" customWidth="1"/>
    <col min="3842" max="3842" width="31.42578125" customWidth="1"/>
    <col min="3843" max="3843" width="10.28515625" customWidth="1"/>
    <col min="3844" max="3844" width="10.7109375" customWidth="1"/>
    <col min="3845" max="3845" width="13.140625" bestFit="1" customWidth="1"/>
    <col min="3846" max="3846" width="9.5703125" customWidth="1"/>
    <col min="3847" max="3847" width="10.140625" customWidth="1"/>
    <col min="3848" max="3849" width="11.42578125" bestFit="1" customWidth="1"/>
    <col min="4097" max="4097" width="3.28515625" customWidth="1"/>
    <col min="4098" max="4098" width="31.42578125" customWidth="1"/>
    <col min="4099" max="4099" width="10.28515625" customWidth="1"/>
    <col min="4100" max="4100" width="10.7109375" customWidth="1"/>
    <col min="4101" max="4101" width="13.140625" bestFit="1" customWidth="1"/>
    <col min="4102" max="4102" width="9.5703125" customWidth="1"/>
    <col min="4103" max="4103" width="10.140625" customWidth="1"/>
    <col min="4104" max="4105" width="11.42578125" bestFit="1" customWidth="1"/>
    <col min="4353" max="4353" width="3.28515625" customWidth="1"/>
    <col min="4354" max="4354" width="31.42578125" customWidth="1"/>
    <col min="4355" max="4355" width="10.28515625" customWidth="1"/>
    <col min="4356" max="4356" width="10.7109375" customWidth="1"/>
    <col min="4357" max="4357" width="13.140625" bestFit="1" customWidth="1"/>
    <col min="4358" max="4358" width="9.5703125" customWidth="1"/>
    <col min="4359" max="4359" width="10.140625" customWidth="1"/>
    <col min="4360" max="4361" width="11.42578125" bestFit="1" customWidth="1"/>
    <col min="4609" max="4609" width="3.28515625" customWidth="1"/>
    <col min="4610" max="4610" width="31.42578125" customWidth="1"/>
    <col min="4611" max="4611" width="10.28515625" customWidth="1"/>
    <col min="4612" max="4612" width="10.7109375" customWidth="1"/>
    <col min="4613" max="4613" width="13.140625" bestFit="1" customWidth="1"/>
    <col min="4614" max="4614" width="9.5703125" customWidth="1"/>
    <col min="4615" max="4615" width="10.140625" customWidth="1"/>
    <col min="4616" max="4617" width="11.42578125" bestFit="1" customWidth="1"/>
    <col min="4865" max="4865" width="3.28515625" customWidth="1"/>
    <col min="4866" max="4866" width="31.42578125" customWidth="1"/>
    <col min="4867" max="4867" width="10.28515625" customWidth="1"/>
    <col min="4868" max="4868" width="10.7109375" customWidth="1"/>
    <col min="4869" max="4869" width="13.140625" bestFit="1" customWidth="1"/>
    <col min="4870" max="4870" width="9.5703125" customWidth="1"/>
    <col min="4871" max="4871" width="10.140625" customWidth="1"/>
    <col min="4872" max="4873" width="11.42578125" bestFit="1" customWidth="1"/>
    <col min="5121" max="5121" width="3.28515625" customWidth="1"/>
    <col min="5122" max="5122" width="31.42578125" customWidth="1"/>
    <col min="5123" max="5123" width="10.28515625" customWidth="1"/>
    <col min="5124" max="5124" width="10.7109375" customWidth="1"/>
    <col min="5125" max="5125" width="13.140625" bestFit="1" customWidth="1"/>
    <col min="5126" max="5126" width="9.5703125" customWidth="1"/>
    <col min="5127" max="5127" width="10.140625" customWidth="1"/>
    <col min="5128" max="5129" width="11.42578125" bestFit="1" customWidth="1"/>
    <col min="5377" max="5377" width="3.28515625" customWidth="1"/>
    <col min="5378" max="5378" width="31.42578125" customWidth="1"/>
    <col min="5379" max="5379" width="10.28515625" customWidth="1"/>
    <col min="5380" max="5380" width="10.7109375" customWidth="1"/>
    <col min="5381" max="5381" width="13.140625" bestFit="1" customWidth="1"/>
    <col min="5382" max="5382" width="9.5703125" customWidth="1"/>
    <col min="5383" max="5383" width="10.140625" customWidth="1"/>
    <col min="5384" max="5385" width="11.42578125" bestFit="1" customWidth="1"/>
    <col min="5633" max="5633" width="3.28515625" customWidth="1"/>
    <col min="5634" max="5634" width="31.42578125" customWidth="1"/>
    <col min="5635" max="5635" width="10.28515625" customWidth="1"/>
    <col min="5636" max="5636" width="10.7109375" customWidth="1"/>
    <col min="5637" max="5637" width="13.140625" bestFit="1" customWidth="1"/>
    <col min="5638" max="5638" width="9.5703125" customWidth="1"/>
    <col min="5639" max="5639" width="10.140625" customWidth="1"/>
    <col min="5640" max="5641" width="11.42578125" bestFit="1" customWidth="1"/>
    <col min="5889" max="5889" width="3.28515625" customWidth="1"/>
    <col min="5890" max="5890" width="31.42578125" customWidth="1"/>
    <col min="5891" max="5891" width="10.28515625" customWidth="1"/>
    <col min="5892" max="5892" width="10.7109375" customWidth="1"/>
    <col min="5893" max="5893" width="13.140625" bestFit="1" customWidth="1"/>
    <col min="5894" max="5894" width="9.5703125" customWidth="1"/>
    <col min="5895" max="5895" width="10.140625" customWidth="1"/>
    <col min="5896" max="5897" width="11.42578125" bestFit="1" customWidth="1"/>
    <col min="6145" max="6145" width="3.28515625" customWidth="1"/>
    <col min="6146" max="6146" width="31.42578125" customWidth="1"/>
    <col min="6147" max="6147" width="10.28515625" customWidth="1"/>
    <col min="6148" max="6148" width="10.7109375" customWidth="1"/>
    <col min="6149" max="6149" width="13.140625" bestFit="1" customWidth="1"/>
    <col min="6150" max="6150" width="9.5703125" customWidth="1"/>
    <col min="6151" max="6151" width="10.140625" customWidth="1"/>
    <col min="6152" max="6153" width="11.42578125" bestFit="1" customWidth="1"/>
    <col min="6401" max="6401" width="3.28515625" customWidth="1"/>
    <col min="6402" max="6402" width="31.42578125" customWidth="1"/>
    <col min="6403" max="6403" width="10.28515625" customWidth="1"/>
    <col min="6404" max="6404" width="10.7109375" customWidth="1"/>
    <col min="6405" max="6405" width="13.140625" bestFit="1" customWidth="1"/>
    <col min="6406" max="6406" width="9.5703125" customWidth="1"/>
    <col min="6407" max="6407" width="10.140625" customWidth="1"/>
    <col min="6408" max="6409" width="11.42578125" bestFit="1" customWidth="1"/>
    <col min="6657" max="6657" width="3.28515625" customWidth="1"/>
    <col min="6658" max="6658" width="31.42578125" customWidth="1"/>
    <col min="6659" max="6659" width="10.28515625" customWidth="1"/>
    <col min="6660" max="6660" width="10.7109375" customWidth="1"/>
    <col min="6661" max="6661" width="13.140625" bestFit="1" customWidth="1"/>
    <col min="6662" max="6662" width="9.5703125" customWidth="1"/>
    <col min="6663" max="6663" width="10.140625" customWidth="1"/>
    <col min="6664" max="6665" width="11.42578125" bestFit="1" customWidth="1"/>
    <col min="6913" max="6913" width="3.28515625" customWidth="1"/>
    <col min="6914" max="6914" width="31.42578125" customWidth="1"/>
    <col min="6915" max="6915" width="10.28515625" customWidth="1"/>
    <col min="6916" max="6916" width="10.7109375" customWidth="1"/>
    <col min="6917" max="6917" width="13.140625" bestFit="1" customWidth="1"/>
    <col min="6918" max="6918" width="9.5703125" customWidth="1"/>
    <col min="6919" max="6919" width="10.140625" customWidth="1"/>
    <col min="6920" max="6921" width="11.42578125" bestFit="1" customWidth="1"/>
    <col min="7169" max="7169" width="3.28515625" customWidth="1"/>
    <col min="7170" max="7170" width="31.42578125" customWidth="1"/>
    <col min="7171" max="7171" width="10.28515625" customWidth="1"/>
    <col min="7172" max="7172" width="10.7109375" customWidth="1"/>
    <col min="7173" max="7173" width="13.140625" bestFit="1" customWidth="1"/>
    <col min="7174" max="7174" width="9.5703125" customWidth="1"/>
    <col min="7175" max="7175" width="10.140625" customWidth="1"/>
    <col min="7176" max="7177" width="11.42578125" bestFit="1" customWidth="1"/>
    <col min="7425" max="7425" width="3.28515625" customWidth="1"/>
    <col min="7426" max="7426" width="31.42578125" customWidth="1"/>
    <col min="7427" max="7427" width="10.28515625" customWidth="1"/>
    <col min="7428" max="7428" width="10.7109375" customWidth="1"/>
    <col min="7429" max="7429" width="13.140625" bestFit="1" customWidth="1"/>
    <col min="7430" max="7430" width="9.5703125" customWidth="1"/>
    <col min="7431" max="7431" width="10.140625" customWidth="1"/>
    <col min="7432" max="7433" width="11.42578125" bestFit="1" customWidth="1"/>
    <col min="7681" max="7681" width="3.28515625" customWidth="1"/>
    <col min="7682" max="7682" width="31.42578125" customWidth="1"/>
    <col min="7683" max="7683" width="10.28515625" customWidth="1"/>
    <col min="7684" max="7684" width="10.7109375" customWidth="1"/>
    <col min="7685" max="7685" width="13.140625" bestFit="1" customWidth="1"/>
    <col min="7686" max="7686" width="9.5703125" customWidth="1"/>
    <col min="7687" max="7687" width="10.140625" customWidth="1"/>
    <col min="7688" max="7689" width="11.42578125" bestFit="1" customWidth="1"/>
    <col min="7937" max="7937" width="3.28515625" customWidth="1"/>
    <col min="7938" max="7938" width="31.42578125" customWidth="1"/>
    <col min="7939" max="7939" width="10.28515625" customWidth="1"/>
    <col min="7940" max="7940" width="10.7109375" customWidth="1"/>
    <col min="7941" max="7941" width="13.140625" bestFit="1" customWidth="1"/>
    <col min="7942" max="7942" width="9.5703125" customWidth="1"/>
    <col min="7943" max="7943" width="10.140625" customWidth="1"/>
    <col min="7944" max="7945" width="11.42578125" bestFit="1" customWidth="1"/>
    <col min="8193" max="8193" width="3.28515625" customWidth="1"/>
    <col min="8194" max="8194" width="31.42578125" customWidth="1"/>
    <col min="8195" max="8195" width="10.28515625" customWidth="1"/>
    <col min="8196" max="8196" width="10.7109375" customWidth="1"/>
    <col min="8197" max="8197" width="13.140625" bestFit="1" customWidth="1"/>
    <col min="8198" max="8198" width="9.5703125" customWidth="1"/>
    <col min="8199" max="8199" width="10.140625" customWidth="1"/>
    <col min="8200" max="8201" width="11.42578125" bestFit="1" customWidth="1"/>
    <col min="8449" max="8449" width="3.28515625" customWidth="1"/>
    <col min="8450" max="8450" width="31.42578125" customWidth="1"/>
    <col min="8451" max="8451" width="10.28515625" customWidth="1"/>
    <col min="8452" max="8452" width="10.7109375" customWidth="1"/>
    <col min="8453" max="8453" width="13.140625" bestFit="1" customWidth="1"/>
    <col min="8454" max="8454" width="9.5703125" customWidth="1"/>
    <col min="8455" max="8455" width="10.140625" customWidth="1"/>
    <col min="8456" max="8457" width="11.42578125" bestFit="1" customWidth="1"/>
    <col min="8705" max="8705" width="3.28515625" customWidth="1"/>
    <col min="8706" max="8706" width="31.42578125" customWidth="1"/>
    <col min="8707" max="8707" width="10.28515625" customWidth="1"/>
    <col min="8708" max="8708" width="10.7109375" customWidth="1"/>
    <col min="8709" max="8709" width="13.140625" bestFit="1" customWidth="1"/>
    <col min="8710" max="8710" width="9.5703125" customWidth="1"/>
    <col min="8711" max="8711" width="10.140625" customWidth="1"/>
    <col min="8712" max="8713" width="11.42578125" bestFit="1" customWidth="1"/>
    <col min="8961" max="8961" width="3.28515625" customWidth="1"/>
    <col min="8962" max="8962" width="31.42578125" customWidth="1"/>
    <col min="8963" max="8963" width="10.28515625" customWidth="1"/>
    <col min="8964" max="8964" width="10.7109375" customWidth="1"/>
    <col min="8965" max="8965" width="13.140625" bestFit="1" customWidth="1"/>
    <col min="8966" max="8966" width="9.5703125" customWidth="1"/>
    <col min="8967" max="8967" width="10.140625" customWidth="1"/>
    <col min="8968" max="8969" width="11.42578125" bestFit="1" customWidth="1"/>
    <col min="9217" max="9217" width="3.28515625" customWidth="1"/>
    <col min="9218" max="9218" width="31.42578125" customWidth="1"/>
    <col min="9219" max="9219" width="10.28515625" customWidth="1"/>
    <col min="9220" max="9220" width="10.7109375" customWidth="1"/>
    <col min="9221" max="9221" width="13.140625" bestFit="1" customWidth="1"/>
    <col min="9222" max="9222" width="9.5703125" customWidth="1"/>
    <col min="9223" max="9223" width="10.140625" customWidth="1"/>
    <col min="9224" max="9225" width="11.42578125" bestFit="1" customWidth="1"/>
    <col min="9473" max="9473" width="3.28515625" customWidth="1"/>
    <col min="9474" max="9474" width="31.42578125" customWidth="1"/>
    <col min="9475" max="9475" width="10.28515625" customWidth="1"/>
    <col min="9476" max="9476" width="10.7109375" customWidth="1"/>
    <col min="9477" max="9477" width="13.140625" bestFit="1" customWidth="1"/>
    <col min="9478" max="9478" width="9.5703125" customWidth="1"/>
    <col min="9479" max="9479" width="10.140625" customWidth="1"/>
    <col min="9480" max="9481" width="11.42578125" bestFit="1" customWidth="1"/>
    <col min="9729" max="9729" width="3.28515625" customWidth="1"/>
    <col min="9730" max="9730" width="31.42578125" customWidth="1"/>
    <col min="9731" max="9731" width="10.28515625" customWidth="1"/>
    <col min="9732" max="9732" width="10.7109375" customWidth="1"/>
    <col min="9733" max="9733" width="13.140625" bestFit="1" customWidth="1"/>
    <col min="9734" max="9734" width="9.5703125" customWidth="1"/>
    <col min="9735" max="9735" width="10.140625" customWidth="1"/>
    <col min="9736" max="9737" width="11.42578125" bestFit="1" customWidth="1"/>
    <col min="9985" max="9985" width="3.28515625" customWidth="1"/>
    <col min="9986" max="9986" width="31.42578125" customWidth="1"/>
    <col min="9987" max="9987" width="10.28515625" customWidth="1"/>
    <col min="9988" max="9988" width="10.7109375" customWidth="1"/>
    <col min="9989" max="9989" width="13.140625" bestFit="1" customWidth="1"/>
    <col min="9990" max="9990" width="9.5703125" customWidth="1"/>
    <col min="9991" max="9991" width="10.140625" customWidth="1"/>
    <col min="9992" max="9993" width="11.42578125" bestFit="1" customWidth="1"/>
    <col min="10241" max="10241" width="3.28515625" customWidth="1"/>
    <col min="10242" max="10242" width="31.42578125" customWidth="1"/>
    <col min="10243" max="10243" width="10.28515625" customWidth="1"/>
    <col min="10244" max="10244" width="10.7109375" customWidth="1"/>
    <col min="10245" max="10245" width="13.140625" bestFit="1" customWidth="1"/>
    <col min="10246" max="10246" width="9.5703125" customWidth="1"/>
    <col min="10247" max="10247" width="10.140625" customWidth="1"/>
    <col min="10248" max="10249" width="11.42578125" bestFit="1" customWidth="1"/>
    <col min="10497" max="10497" width="3.28515625" customWidth="1"/>
    <col min="10498" max="10498" width="31.42578125" customWidth="1"/>
    <col min="10499" max="10499" width="10.28515625" customWidth="1"/>
    <col min="10500" max="10500" width="10.7109375" customWidth="1"/>
    <col min="10501" max="10501" width="13.140625" bestFit="1" customWidth="1"/>
    <col min="10502" max="10502" width="9.5703125" customWidth="1"/>
    <col min="10503" max="10503" width="10.140625" customWidth="1"/>
    <col min="10504" max="10505" width="11.42578125" bestFit="1" customWidth="1"/>
    <col min="10753" max="10753" width="3.28515625" customWidth="1"/>
    <col min="10754" max="10754" width="31.42578125" customWidth="1"/>
    <col min="10755" max="10755" width="10.28515625" customWidth="1"/>
    <col min="10756" max="10756" width="10.7109375" customWidth="1"/>
    <col min="10757" max="10757" width="13.140625" bestFit="1" customWidth="1"/>
    <col min="10758" max="10758" width="9.5703125" customWidth="1"/>
    <col min="10759" max="10759" width="10.140625" customWidth="1"/>
    <col min="10760" max="10761" width="11.42578125" bestFit="1" customWidth="1"/>
    <col min="11009" max="11009" width="3.28515625" customWidth="1"/>
    <col min="11010" max="11010" width="31.42578125" customWidth="1"/>
    <col min="11011" max="11011" width="10.28515625" customWidth="1"/>
    <col min="11012" max="11012" width="10.7109375" customWidth="1"/>
    <col min="11013" max="11013" width="13.140625" bestFit="1" customWidth="1"/>
    <col min="11014" max="11014" width="9.5703125" customWidth="1"/>
    <col min="11015" max="11015" width="10.140625" customWidth="1"/>
    <col min="11016" max="11017" width="11.42578125" bestFit="1" customWidth="1"/>
    <col min="11265" max="11265" width="3.28515625" customWidth="1"/>
    <col min="11266" max="11266" width="31.42578125" customWidth="1"/>
    <col min="11267" max="11267" width="10.28515625" customWidth="1"/>
    <col min="11268" max="11268" width="10.7109375" customWidth="1"/>
    <col min="11269" max="11269" width="13.140625" bestFit="1" customWidth="1"/>
    <col min="11270" max="11270" width="9.5703125" customWidth="1"/>
    <col min="11271" max="11271" width="10.140625" customWidth="1"/>
    <col min="11272" max="11273" width="11.42578125" bestFit="1" customWidth="1"/>
    <col min="11521" max="11521" width="3.28515625" customWidth="1"/>
    <col min="11522" max="11522" width="31.42578125" customWidth="1"/>
    <col min="11523" max="11523" width="10.28515625" customWidth="1"/>
    <col min="11524" max="11524" width="10.7109375" customWidth="1"/>
    <col min="11525" max="11525" width="13.140625" bestFit="1" customWidth="1"/>
    <col min="11526" max="11526" width="9.5703125" customWidth="1"/>
    <col min="11527" max="11527" width="10.140625" customWidth="1"/>
    <col min="11528" max="11529" width="11.42578125" bestFit="1" customWidth="1"/>
    <col min="11777" max="11777" width="3.28515625" customWidth="1"/>
    <col min="11778" max="11778" width="31.42578125" customWidth="1"/>
    <col min="11779" max="11779" width="10.28515625" customWidth="1"/>
    <col min="11780" max="11780" width="10.7109375" customWidth="1"/>
    <col min="11781" max="11781" width="13.140625" bestFit="1" customWidth="1"/>
    <col min="11782" max="11782" width="9.5703125" customWidth="1"/>
    <col min="11783" max="11783" width="10.140625" customWidth="1"/>
    <col min="11784" max="11785" width="11.42578125" bestFit="1" customWidth="1"/>
    <col min="12033" max="12033" width="3.28515625" customWidth="1"/>
    <col min="12034" max="12034" width="31.42578125" customWidth="1"/>
    <col min="12035" max="12035" width="10.28515625" customWidth="1"/>
    <col min="12036" max="12036" width="10.7109375" customWidth="1"/>
    <col min="12037" max="12037" width="13.140625" bestFit="1" customWidth="1"/>
    <col min="12038" max="12038" width="9.5703125" customWidth="1"/>
    <col min="12039" max="12039" width="10.140625" customWidth="1"/>
    <col min="12040" max="12041" width="11.42578125" bestFit="1" customWidth="1"/>
    <col min="12289" max="12289" width="3.28515625" customWidth="1"/>
    <col min="12290" max="12290" width="31.42578125" customWidth="1"/>
    <col min="12291" max="12291" width="10.28515625" customWidth="1"/>
    <col min="12292" max="12292" width="10.7109375" customWidth="1"/>
    <col min="12293" max="12293" width="13.140625" bestFit="1" customWidth="1"/>
    <col min="12294" max="12294" width="9.5703125" customWidth="1"/>
    <col min="12295" max="12295" width="10.140625" customWidth="1"/>
    <col min="12296" max="12297" width="11.42578125" bestFit="1" customWidth="1"/>
    <col min="12545" max="12545" width="3.28515625" customWidth="1"/>
    <col min="12546" max="12546" width="31.42578125" customWidth="1"/>
    <col min="12547" max="12547" width="10.28515625" customWidth="1"/>
    <col min="12548" max="12548" width="10.7109375" customWidth="1"/>
    <col min="12549" max="12549" width="13.140625" bestFit="1" customWidth="1"/>
    <col min="12550" max="12550" width="9.5703125" customWidth="1"/>
    <col min="12551" max="12551" width="10.140625" customWidth="1"/>
    <col min="12552" max="12553" width="11.42578125" bestFit="1" customWidth="1"/>
    <col min="12801" max="12801" width="3.28515625" customWidth="1"/>
    <col min="12802" max="12802" width="31.42578125" customWidth="1"/>
    <col min="12803" max="12803" width="10.28515625" customWidth="1"/>
    <col min="12804" max="12804" width="10.7109375" customWidth="1"/>
    <col min="12805" max="12805" width="13.140625" bestFit="1" customWidth="1"/>
    <col min="12806" max="12806" width="9.5703125" customWidth="1"/>
    <col min="12807" max="12807" width="10.140625" customWidth="1"/>
    <col min="12808" max="12809" width="11.42578125" bestFit="1" customWidth="1"/>
    <col min="13057" max="13057" width="3.28515625" customWidth="1"/>
    <col min="13058" max="13058" width="31.42578125" customWidth="1"/>
    <col min="13059" max="13059" width="10.28515625" customWidth="1"/>
    <col min="13060" max="13060" width="10.7109375" customWidth="1"/>
    <col min="13061" max="13061" width="13.140625" bestFit="1" customWidth="1"/>
    <col min="13062" max="13062" width="9.5703125" customWidth="1"/>
    <col min="13063" max="13063" width="10.140625" customWidth="1"/>
    <col min="13064" max="13065" width="11.42578125" bestFit="1" customWidth="1"/>
    <col min="13313" max="13313" width="3.28515625" customWidth="1"/>
    <col min="13314" max="13314" width="31.42578125" customWidth="1"/>
    <col min="13315" max="13315" width="10.28515625" customWidth="1"/>
    <col min="13316" max="13316" width="10.7109375" customWidth="1"/>
    <col min="13317" max="13317" width="13.140625" bestFit="1" customWidth="1"/>
    <col min="13318" max="13318" width="9.5703125" customWidth="1"/>
    <col min="13319" max="13319" width="10.140625" customWidth="1"/>
    <col min="13320" max="13321" width="11.42578125" bestFit="1" customWidth="1"/>
    <col min="13569" max="13569" width="3.28515625" customWidth="1"/>
    <col min="13570" max="13570" width="31.42578125" customWidth="1"/>
    <col min="13571" max="13571" width="10.28515625" customWidth="1"/>
    <col min="13572" max="13572" width="10.7109375" customWidth="1"/>
    <col min="13573" max="13573" width="13.140625" bestFit="1" customWidth="1"/>
    <col min="13574" max="13574" width="9.5703125" customWidth="1"/>
    <col min="13575" max="13575" width="10.140625" customWidth="1"/>
    <col min="13576" max="13577" width="11.42578125" bestFit="1" customWidth="1"/>
    <col min="13825" max="13825" width="3.28515625" customWidth="1"/>
    <col min="13826" max="13826" width="31.42578125" customWidth="1"/>
    <col min="13827" max="13827" width="10.28515625" customWidth="1"/>
    <col min="13828" max="13828" width="10.7109375" customWidth="1"/>
    <col min="13829" max="13829" width="13.140625" bestFit="1" customWidth="1"/>
    <col min="13830" max="13830" width="9.5703125" customWidth="1"/>
    <col min="13831" max="13831" width="10.140625" customWidth="1"/>
    <col min="13832" max="13833" width="11.42578125" bestFit="1" customWidth="1"/>
    <col min="14081" max="14081" width="3.28515625" customWidth="1"/>
    <col min="14082" max="14082" width="31.42578125" customWidth="1"/>
    <col min="14083" max="14083" width="10.28515625" customWidth="1"/>
    <col min="14084" max="14084" width="10.7109375" customWidth="1"/>
    <col min="14085" max="14085" width="13.140625" bestFit="1" customWidth="1"/>
    <col min="14086" max="14086" width="9.5703125" customWidth="1"/>
    <col min="14087" max="14087" width="10.140625" customWidth="1"/>
    <col min="14088" max="14089" width="11.42578125" bestFit="1" customWidth="1"/>
    <col min="14337" max="14337" width="3.28515625" customWidth="1"/>
    <col min="14338" max="14338" width="31.42578125" customWidth="1"/>
    <col min="14339" max="14339" width="10.28515625" customWidth="1"/>
    <col min="14340" max="14340" width="10.7109375" customWidth="1"/>
    <col min="14341" max="14341" width="13.140625" bestFit="1" customWidth="1"/>
    <col min="14342" max="14342" width="9.5703125" customWidth="1"/>
    <col min="14343" max="14343" width="10.140625" customWidth="1"/>
    <col min="14344" max="14345" width="11.42578125" bestFit="1" customWidth="1"/>
    <col min="14593" max="14593" width="3.28515625" customWidth="1"/>
    <col min="14594" max="14594" width="31.42578125" customWidth="1"/>
    <col min="14595" max="14595" width="10.28515625" customWidth="1"/>
    <col min="14596" max="14596" width="10.7109375" customWidth="1"/>
    <col min="14597" max="14597" width="13.140625" bestFit="1" customWidth="1"/>
    <col min="14598" max="14598" width="9.5703125" customWidth="1"/>
    <col min="14599" max="14599" width="10.140625" customWidth="1"/>
    <col min="14600" max="14601" width="11.42578125" bestFit="1" customWidth="1"/>
    <col min="14849" max="14849" width="3.28515625" customWidth="1"/>
    <col min="14850" max="14850" width="31.42578125" customWidth="1"/>
    <col min="14851" max="14851" width="10.28515625" customWidth="1"/>
    <col min="14852" max="14852" width="10.7109375" customWidth="1"/>
    <col min="14853" max="14853" width="13.140625" bestFit="1" customWidth="1"/>
    <col min="14854" max="14854" width="9.5703125" customWidth="1"/>
    <col min="14855" max="14855" width="10.140625" customWidth="1"/>
    <col min="14856" max="14857" width="11.42578125" bestFit="1" customWidth="1"/>
    <col min="15105" max="15105" width="3.28515625" customWidth="1"/>
    <col min="15106" max="15106" width="31.42578125" customWidth="1"/>
    <col min="15107" max="15107" width="10.28515625" customWidth="1"/>
    <col min="15108" max="15108" width="10.7109375" customWidth="1"/>
    <col min="15109" max="15109" width="13.140625" bestFit="1" customWidth="1"/>
    <col min="15110" max="15110" width="9.5703125" customWidth="1"/>
    <col min="15111" max="15111" width="10.140625" customWidth="1"/>
    <col min="15112" max="15113" width="11.42578125" bestFit="1" customWidth="1"/>
    <col min="15361" max="15361" width="3.28515625" customWidth="1"/>
    <col min="15362" max="15362" width="31.42578125" customWidth="1"/>
    <col min="15363" max="15363" width="10.28515625" customWidth="1"/>
    <col min="15364" max="15364" width="10.7109375" customWidth="1"/>
    <col min="15365" max="15365" width="13.140625" bestFit="1" customWidth="1"/>
    <col min="15366" max="15366" width="9.5703125" customWidth="1"/>
    <col min="15367" max="15367" width="10.140625" customWidth="1"/>
    <col min="15368" max="15369" width="11.42578125" bestFit="1" customWidth="1"/>
    <col min="15617" max="15617" width="3.28515625" customWidth="1"/>
    <col min="15618" max="15618" width="31.42578125" customWidth="1"/>
    <col min="15619" max="15619" width="10.28515625" customWidth="1"/>
    <col min="15620" max="15620" width="10.7109375" customWidth="1"/>
    <col min="15621" max="15621" width="13.140625" bestFit="1" customWidth="1"/>
    <col min="15622" max="15622" width="9.5703125" customWidth="1"/>
    <col min="15623" max="15623" width="10.140625" customWidth="1"/>
    <col min="15624" max="15625" width="11.42578125" bestFit="1" customWidth="1"/>
    <col min="15873" max="15873" width="3.28515625" customWidth="1"/>
    <col min="15874" max="15874" width="31.42578125" customWidth="1"/>
    <col min="15875" max="15875" width="10.28515625" customWidth="1"/>
    <col min="15876" max="15876" width="10.7109375" customWidth="1"/>
    <col min="15877" max="15877" width="13.140625" bestFit="1" customWidth="1"/>
    <col min="15878" max="15878" width="9.5703125" customWidth="1"/>
    <col min="15879" max="15879" width="10.140625" customWidth="1"/>
    <col min="15880" max="15881" width="11.42578125" bestFit="1" customWidth="1"/>
    <col min="16129" max="16129" width="3.28515625" customWidth="1"/>
    <col min="16130" max="16130" width="31.42578125" customWidth="1"/>
    <col min="16131" max="16131" width="10.28515625" customWidth="1"/>
    <col min="16132" max="16132" width="10.7109375" customWidth="1"/>
    <col min="16133" max="16133" width="13.140625" bestFit="1" customWidth="1"/>
    <col min="16134" max="16134" width="9.5703125" customWidth="1"/>
    <col min="16135" max="16135" width="10.140625" customWidth="1"/>
    <col min="16136" max="16137" width="11.42578125" bestFit="1" customWidth="1"/>
  </cols>
  <sheetData>
    <row r="1" spans="1:12" x14ac:dyDescent="0.25">
      <c r="A1" s="188"/>
      <c r="B1" s="189"/>
      <c r="C1" s="189"/>
      <c r="D1" s="189"/>
      <c r="E1" s="189"/>
      <c r="F1" s="189"/>
      <c r="G1" s="189"/>
      <c r="H1" s="189"/>
      <c r="I1" s="189"/>
    </row>
    <row r="2" spans="1:12" x14ac:dyDescent="0.25">
      <c r="A2" s="190" t="s">
        <v>0</v>
      </c>
      <c r="B2" s="190"/>
      <c r="C2" s="190"/>
      <c r="D2" s="190"/>
      <c r="E2" s="190"/>
      <c r="F2" s="190"/>
      <c r="G2" s="190"/>
      <c r="H2" s="190"/>
      <c r="I2" s="190"/>
    </row>
    <row r="3" spans="1:12" x14ac:dyDescent="0.25">
      <c r="A3" s="190" t="s">
        <v>144</v>
      </c>
      <c r="B3" s="191"/>
      <c r="C3" s="191"/>
      <c r="D3" s="191"/>
      <c r="E3" s="191"/>
      <c r="F3" s="191"/>
      <c r="G3" s="191"/>
      <c r="H3" s="191"/>
      <c r="I3" s="191"/>
    </row>
    <row r="5" spans="1:12" ht="30" x14ac:dyDescent="0.25">
      <c r="A5" s="192" t="s">
        <v>1</v>
      </c>
      <c r="B5" s="194" t="s">
        <v>2</v>
      </c>
      <c r="C5" s="193" t="s">
        <v>3</v>
      </c>
      <c r="D5" s="193" t="s">
        <v>4</v>
      </c>
      <c r="E5" s="193" t="s">
        <v>120</v>
      </c>
      <c r="F5" s="193" t="s">
        <v>121</v>
      </c>
      <c r="G5" s="1" t="s">
        <v>5</v>
      </c>
      <c r="H5" s="1" t="s">
        <v>5</v>
      </c>
      <c r="I5" s="2" t="s">
        <v>5</v>
      </c>
    </row>
    <row r="6" spans="1:12" ht="35.25" thickBot="1" x14ac:dyDescent="0.3">
      <c r="A6" s="193"/>
      <c r="B6" s="195"/>
      <c r="C6" s="196"/>
      <c r="D6" s="196"/>
      <c r="E6" s="196"/>
      <c r="F6" s="196"/>
      <c r="G6" s="3" t="s">
        <v>133</v>
      </c>
      <c r="H6" s="3" t="s">
        <v>134</v>
      </c>
      <c r="I6" s="4" t="s">
        <v>145</v>
      </c>
    </row>
    <row r="7" spans="1:12" x14ac:dyDescent="0.25">
      <c r="A7" s="185">
        <v>1</v>
      </c>
      <c r="B7" s="5" t="s">
        <v>6</v>
      </c>
      <c r="C7" s="6">
        <v>1735</v>
      </c>
      <c r="D7" s="102">
        <v>1510</v>
      </c>
      <c r="E7" s="38">
        <v>1514</v>
      </c>
      <c r="F7" s="8">
        <v>1519</v>
      </c>
      <c r="G7" s="9">
        <f>F7/E7*100</f>
        <v>100.33025099075297</v>
      </c>
      <c r="H7" s="10">
        <f>F7/D7*100</f>
        <v>100.59602649006622</v>
      </c>
      <c r="I7" s="11">
        <f>F7/C7*100</f>
        <v>87.550432276657062</v>
      </c>
      <c r="J7" t="s">
        <v>123</v>
      </c>
      <c r="L7">
        <v>1510</v>
      </c>
    </row>
    <row r="8" spans="1:12" x14ac:dyDescent="0.25">
      <c r="A8" s="186"/>
      <c r="B8" s="12" t="s">
        <v>7</v>
      </c>
      <c r="C8" s="13">
        <v>11</v>
      </c>
      <c r="D8" s="13">
        <v>9</v>
      </c>
      <c r="E8" s="13">
        <v>2</v>
      </c>
      <c r="F8" s="13">
        <v>6</v>
      </c>
      <c r="G8" s="15">
        <f>F8/E8*100</f>
        <v>300</v>
      </c>
      <c r="H8" s="16">
        <f t="shared" ref="H8:H77" si="0">F8/D8*100</f>
        <v>66.666666666666657</v>
      </c>
      <c r="I8" s="17">
        <f t="shared" ref="I8:I77" si="1">F8/C8*100</f>
        <v>54.54545454545454</v>
      </c>
    </row>
    <row r="9" spans="1:12" x14ac:dyDescent="0.25">
      <c r="A9" s="186"/>
      <c r="B9" s="18" t="s">
        <v>8</v>
      </c>
      <c r="C9" s="19">
        <v>0</v>
      </c>
      <c r="D9" s="151">
        <v>0</v>
      </c>
      <c r="E9" s="19">
        <v>0</v>
      </c>
      <c r="F9" s="19">
        <v>0</v>
      </c>
      <c r="G9" s="15" t="e">
        <f>F9/E9*100</f>
        <v>#DIV/0!</v>
      </c>
      <c r="H9" s="16" t="e">
        <f>F9/D9*100</f>
        <v>#DIV/0!</v>
      </c>
      <c r="I9" s="17" t="e">
        <f>F9/C9*100</f>
        <v>#DIV/0!</v>
      </c>
    </row>
    <row r="10" spans="1:12" ht="15.75" thickBot="1" x14ac:dyDescent="0.3">
      <c r="A10" s="187"/>
      <c r="B10" s="20" t="s">
        <v>9</v>
      </c>
      <c r="C10" s="21">
        <v>4</v>
      </c>
      <c r="D10" s="21">
        <v>11</v>
      </c>
      <c r="E10" s="21">
        <v>2</v>
      </c>
      <c r="F10" s="21">
        <v>3</v>
      </c>
      <c r="G10" s="23">
        <f t="shared" ref="G10:G78" si="2">F10/E10*100</f>
        <v>150</v>
      </c>
      <c r="H10" s="24">
        <f t="shared" si="0"/>
        <v>27.27272727272727</v>
      </c>
      <c r="I10" s="25">
        <f t="shared" si="1"/>
        <v>75</v>
      </c>
    </row>
    <row r="11" spans="1:12" x14ac:dyDescent="0.25">
      <c r="A11" s="185">
        <v>2</v>
      </c>
      <c r="B11" s="26" t="s">
        <v>10</v>
      </c>
      <c r="C11" s="6">
        <v>887</v>
      </c>
      <c r="D11" s="6">
        <v>909</v>
      </c>
      <c r="E11" s="6">
        <v>906</v>
      </c>
      <c r="F11" s="6">
        <v>906</v>
      </c>
      <c r="G11" s="9">
        <f t="shared" si="2"/>
        <v>100</v>
      </c>
      <c r="H11" s="10">
        <f t="shared" si="0"/>
        <v>99.669966996699671</v>
      </c>
      <c r="I11" s="11">
        <f t="shared" si="1"/>
        <v>102.14205186020293</v>
      </c>
    </row>
    <row r="12" spans="1:12" x14ac:dyDescent="0.25">
      <c r="A12" s="186"/>
      <c r="B12" s="12" t="s">
        <v>11</v>
      </c>
      <c r="C12" s="13">
        <v>599</v>
      </c>
      <c r="D12" s="13">
        <v>880</v>
      </c>
      <c r="E12" s="13">
        <v>881</v>
      </c>
      <c r="F12" s="13">
        <v>881</v>
      </c>
      <c r="G12" s="15">
        <f t="shared" si="2"/>
        <v>100</v>
      </c>
      <c r="H12" s="16">
        <f t="shared" si="0"/>
        <v>100.11363636363637</v>
      </c>
      <c r="I12" s="17">
        <f t="shared" si="1"/>
        <v>147.07846410684473</v>
      </c>
    </row>
    <row r="13" spans="1:12" x14ac:dyDescent="0.25">
      <c r="A13" s="186"/>
      <c r="B13" s="12" t="s">
        <v>12</v>
      </c>
      <c r="C13" s="13">
        <v>33</v>
      </c>
      <c r="D13" s="13">
        <v>19</v>
      </c>
      <c r="E13" s="13">
        <v>19</v>
      </c>
      <c r="F13" s="13">
        <v>18</v>
      </c>
      <c r="G13" s="15">
        <f t="shared" si="2"/>
        <v>94.73684210526315</v>
      </c>
      <c r="H13" s="16">
        <f t="shared" si="0"/>
        <v>94.73684210526315</v>
      </c>
      <c r="I13" s="17">
        <f t="shared" si="1"/>
        <v>54.54545454545454</v>
      </c>
    </row>
    <row r="14" spans="1:12" x14ac:dyDescent="0.25">
      <c r="A14" s="186"/>
      <c r="B14" s="12" t="s">
        <v>13</v>
      </c>
      <c r="C14" s="13">
        <v>25</v>
      </c>
      <c r="D14" s="13">
        <v>2</v>
      </c>
      <c r="E14" s="13">
        <v>4</v>
      </c>
      <c r="F14" s="13">
        <v>16</v>
      </c>
      <c r="G14" s="15">
        <f t="shared" si="2"/>
        <v>400</v>
      </c>
      <c r="H14" s="16">
        <f t="shared" si="0"/>
        <v>800</v>
      </c>
      <c r="I14" s="17">
        <f t="shared" si="1"/>
        <v>64</v>
      </c>
    </row>
    <row r="15" spans="1:12" x14ac:dyDescent="0.25">
      <c r="A15" s="186"/>
      <c r="B15" s="27" t="s">
        <v>14</v>
      </c>
      <c r="C15" s="28">
        <f>C12+C14</f>
        <v>624</v>
      </c>
      <c r="D15" s="28">
        <f>D12+D14</f>
        <v>882</v>
      </c>
      <c r="E15" s="28">
        <f>E12+E14</f>
        <v>885</v>
      </c>
      <c r="F15" s="28">
        <f>F12+F14</f>
        <v>897</v>
      </c>
      <c r="G15" s="15">
        <f t="shared" si="2"/>
        <v>101.35593220338983</v>
      </c>
      <c r="H15" s="16">
        <f t="shared" si="0"/>
        <v>101.70068027210884</v>
      </c>
      <c r="I15" s="17">
        <f t="shared" si="1"/>
        <v>143.75</v>
      </c>
    </row>
    <row r="16" spans="1:12" x14ac:dyDescent="0.25">
      <c r="A16" s="186"/>
      <c r="B16" s="29" t="s">
        <v>15</v>
      </c>
      <c r="C16" s="30">
        <f>C14/C15</f>
        <v>4.0064102564102567E-2</v>
      </c>
      <c r="D16" s="30">
        <f>D14/D15</f>
        <v>2.2675736961451248E-3</v>
      </c>
      <c r="E16" s="30">
        <f>E14/E15</f>
        <v>4.5197740112994352E-3</v>
      </c>
      <c r="F16" s="31">
        <f>F14/F15</f>
        <v>1.7837235228539576E-2</v>
      </c>
      <c r="G16" s="15">
        <f t="shared" si="2"/>
        <v>394.64882943143806</v>
      </c>
      <c r="H16" s="16">
        <f t="shared" si="0"/>
        <v>786.62207357859529</v>
      </c>
      <c r="I16" s="17">
        <f t="shared" si="1"/>
        <v>44.521739130434781</v>
      </c>
    </row>
    <row r="17" spans="1:9" ht="15.75" thickBot="1" x14ac:dyDescent="0.3">
      <c r="A17" s="187"/>
      <c r="B17" s="32" t="s">
        <v>16</v>
      </c>
      <c r="C17" s="33">
        <f>C13/C15</f>
        <v>5.2884615384615384E-2</v>
      </c>
      <c r="D17" s="33">
        <f>D13/D15</f>
        <v>2.1541950113378686E-2</v>
      </c>
      <c r="E17" s="33">
        <f>E13/E15</f>
        <v>2.1468926553672316E-2</v>
      </c>
      <c r="F17" s="34">
        <f>F13/F15</f>
        <v>2.0066889632107024E-2</v>
      </c>
      <c r="G17" s="23">
        <f t="shared" si="2"/>
        <v>93.469459602182724</v>
      </c>
      <c r="H17" s="24">
        <f t="shared" si="0"/>
        <v>93.152613976412596</v>
      </c>
      <c r="I17" s="25">
        <f t="shared" si="1"/>
        <v>37.944664031620555</v>
      </c>
    </row>
    <row r="18" spans="1:9" x14ac:dyDescent="0.25">
      <c r="A18" s="185">
        <v>3</v>
      </c>
      <c r="B18" s="26" t="s">
        <v>17</v>
      </c>
      <c r="C18" s="6">
        <v>38858.33</v>
      </c>
      <c r="D18" s="8">
        <v>146931</v>
      </c>
      <c r="E18" s="35">
        <v>146928.6</v>
      </c>
      <c r="F18" s="35">
        <v>147269</v>
      </c>
      <c r="G18" s="9">
        <f t="shared" si="2"/>
        <v>100.23167715475407</v>
      </c>
      <c r="H18" s="10">
        <f t="shared" si="0"/>
        <v>100.23003995072517</v>
      </c>
      <c r="I18" s="11">
        <f t="shared" si="1"/>
        <v>378.98952425387296</v>
      </c>
    </row>
    <row r="19" spans="1:9" ht="26.25" thickBot="1" x14ac:dyDescent="0.3">
      <c r="A19" s="187"/>
      <c r="B19" s="36" t="s">
        <v>18</v>
      </c>
      <c r="C19" s="37">
        <f>C18/C12/12*1000</f>
        <v>5406.000278241514</v>
      </c>
      <c r="D19" s="37">
        <f t="shared" ref="D19:F19" si="3">D18/D12/12*1000</f>
        <v>13913.920454545454</v>
      </c>
      <c r="E19" s="37">
        <f t="shared" si="3"/>
        <v>13897.900113507378</v>
      </c>
      <c r="F19" s="37">
        <f t="shared" si="3"/>
        <v>13930.098373060915</v>
      </c>
      <c r="G19" s="23">
        <f t="shared" si="2"/>
        <v>100.23167715475407</v>
      </c>
      <c r="H19" s="24">
        <f t="shared" si="0"/>
        <v>100.11627146042923</v>
      </c>
      <c r="I19" s="25">
        <f t="shared" si="1"/>
        <v>257.67846200688973</v>
      </c>
    </row>
    <row r="20" spans="1:9" x14ac:dyDescent="0.25">
      <c r="A20" s="185">
        <v>4</v>
      </c>
      <c r="B20" s="5" t="s">
        <v>19</v>
      </c>
      <c r="C20" s="6">
        <v>142515.9</v>
      </c>
      <c r="D20" s="160">
        <v>305267</v>
      </c>
      <c r="E20" s="6">
        <v>299701.90000000002</v>
      </c>
      <c r="F20" s="38">
        <v>307880</v>
      </c>
      <c r="G20" s="9">
        <f t="shared" si="2"/>
        <v>102.72874479607903</v>
      </c>
      <c r="H20" s="10">
        <f t="shared" si="0"/>
        <v>100.85597198518019</v>
      </c>
      <c r="I20" s="11">
        <f t="shared" si="1"/>
        <v>216.03203572373332</v>
      </c>
    </row>
    <row r="21" spans="1:9" ht="15.75" thickBot="1" x14ac:dyDescent="0.3">
      <c r="A21" s="187"/>
      <c r="B21" s="39" t="s">
        <v>20</v>
      </c>
      <c r="C21" s="40">
        <f>C20/C7/12*1000</f>
        <v>6845.1440922190195</v>
      </c>
      <c r="D21" s="40">
        <f t="shared" ref="D21:F21" si="4">D20/D7/12*1000</f>
        <v>16846.9646799117</v>
      </c>
      <c r="E21" s="40">
        <f t="shared" si="4"/>
        <v>16496.14156759137</v>
      </c>
      <c r="F21" s="40">
        <f t="shared" si="4"/>
        <v>16890.498134737765</v>
      </c>
      <c r="G21" s="23">
        <f t="shared" si="2"/>
        <v>102.39059882900831</v>
      </c>
      <c r="H21" s="24">
        <f t="shared" si="0"/>
        <v>100.2584053308901</v>
      </c>
      <c r="I21" s="41">
        <f t="shared" si="1"/>
        <v>246.75153520781913</v>
      </c>
    </row>
    <row r="22" spans="1:9" ht="26.25" x14ac:dyDescent="0.25">
      <c r="A22" s="185">
        <v>5</v>
      </c>
      <c r="B22" s="42" t="s">
        <v>21</v>
      </c>
      <c r="C22" s="6">
        <v>85</v>
      </c>
      <c r="D22" s="103">
        <v>53</v>
      </c>
      <c r="E22" s="103">
        <v>53</v>
      </c>
      <c r="F22" s="103">
        <v>53</v>
      </c>
      <c r="G22" s="9">
        <f t="shared" si="2"/>
        <v>100</v>
      </c>
      <c r="H22" s="10">
        <f t="shared" si="0"/>
        <v>100</v>
      </c>
      <c r="I22" s="43">
        <f t="shared" si="1"/>
        <v>62.352941176470587</v>
      </c>
    </row>
    <row r="23" spans="1:9" ht="27" thickBot="1" x14ac:dyDescent="0.3">
      <c r="A23" s="187"/>
      <c r="B23" s="44" t="s">
        <v>22</v>
      </c>
      <c r="C23" s="37">
        <f>C22/C7*100</f>
        <v>4.8991354466858787</v>
      </c>
      <c r="D23" s="37">
        <f>D22/D7*100</f>
        <v>3.5099337748344372</v>
      </c>
      <c r="E23" s="37">
        <f>E22/E7*100</f>
        <v>3.500660501981506</v>
      </c>
      <c r="F23" s="45">
        <f>F22/F7*100</f>
        <v>3.489137590520079</v>
      </c>
      <c r="G23" s="23">
        <f t="shared" si="2"/>
        <v>99.670836076366029</v>
      </c>
      <c r="H23" s="24">
        <f t="shared" si="0"/>
        <v>99.407504937458839</v>
      </c>
      <c r="I23" s="41">
        <f t="shared" si="1"/>
        <v>71.219455524145147</v>
      </c>
    </row>
    <row r="24" spans="1:9" ht="26.25" x14ac:dyDescent="0.25">
      <c r="A24" s="200">
        <v>6</v>
      </c>
      <c r="B24" s="101" t="s">
        <v>23</v>
      </c>
      <c r="C24" s="38"/>
      <c r="D24" s="7"/>
      <c r="E24" s="7"/>
      <c r="F24" s="38"/>
      <c r="G24" s="9"/>
      <c r="H24" s="10"/>
      <c r="I24" s="43"/>
    </row>
    <row r="25" spans="1:9" x14ac:dyDescent="0.25">
      <c r="A25" s="201"/>
      <c r="B25" s="48" t="s">
        <v>24</v>
      </c>
      <c r="C25" s="13"/>
      <c r="D25" s="72">
        <v>253.5</v>
      </c>
      <c r="E25" s="13">
        <v>253</v>
      </c>
      <c r="F25" s="49">
        <v>256.7</v>
      </c>
      <c r="G25" s="15">
        <f t="shared" si="2"/>
        <v>101.46245059288536</v>
      </c>
      <c r="H25" s="16">
        <f t="shared" si="0"/>
        <v>101.26232741617356</v>
      </c>
      <c r="I25" s="50" t="e">
        <f t="shared" si="1"/>
        <v>#DIV/0!</v>
      </c>
    </row>
    <row r="26" spans="1:9" x14ac:dyDescent="0.25">
      <c r="A26" s="201"/>
      <c r="B26" s="12" t="s">
        <v>25</v>
      </c>
      <c r="C26" s="13"/>
      <c r="D26" s="13">
        <f>208.6+5.8</f>
        <v>214.4</v>
      </c>
      <c r="E26" s="13">
        <v>215</v>
      </c>
      <c r="F26" s="49">
        <f>229.3+6.9</f>
        <v>236.20000000000002</v>
      </c>
      <c r="G26" s="15">
        <f t="shared" si="2"/>
        <v>109.86046511627907</v>
      </c>
      <c r="H26" s="16">
        <f t="shared" si="0"/>
        <v>110.1679104477612</v>
      </c>
      <c r="I26" s="50" t="e">
        <f t="shared" si="1"/>
        <v>#DIV/0!</v>
      </c>
    </row>
    <row r="27" spans="1:9" x14ac:dyDescent="0.25">
      <c r="A27" s="201"/>
      <c r="B27" s="12" t="s">
        <v>26</v>
      </c>
      <c r="C27" s="13"/>
      <c r="D27" s="13"/>
      <c r="E27" s="13"/>
      <c r="F27" s="13"/>
      <c r="G27" s="15" t="e">
        <f>F27/E27*100</f>
        <v>#DIV/0!</v>
      </c>
      <c r="H27" s="16" t="e">
        <f>F27/D27*100</f>
        <v>#DIV/0!</v>
      </c>
      <c r="I27" s="50" t="e">
        <f>F27/C27*100</f>
        <v>#DIV/0!</v>
      </c>
    </row>
    <row r="28" spans="1:9" x14ac:dyDescent="0.25">
      <c r="A28" s="201"/>
      <c r="B28" s="12" t="s">
        <v>27</v>
      </c>
      <c r="C28" s="13">
        <v>167.3</v>
      </c>
      <c r="D28" s="154">
        <v>29.3</v>
      </c>
      <c r="E28" s="13">
        <v>29.3</v>
      </c>
      <c r="F28" s="13">
        <v>12</v>
      </c>
      <c r="G28" s="15">
        <f t="shared" si="2"/>
        <v>40.955631399317404</v>
      </c>
      <c r="H28" s="16">
        <f t="shared" si="0"/>
        <v>40.955631399317404</v>
      </c>
      <c r="I28" s="50">
        <f t="shared" si="1"/>
        <v>7.1727435744172148</v>
      </c>
    </row>
    <row r="29" spans="1:9" x14ac:dyDescent="0.25">
      <c r="A29" s="201"/>
      <c r="B29" s="12" t="s">
        <v>28</v>
      </c>
      <c r="C29" s="13"/>
      <c r="D29" s="14"/>
      <c r="E29" s="14"/>
      <c r="F29" s="49"/>
      <c r="G29" s="15" t="e">
        <f t="shared" si="2"/>
        <v>#DIV/0!</v>
      </c>
      <c r="H29" s="16" t="e">
        <f t="shared" si="0"/>
        <v>#DIV/0!</v>
      </c>
      <c r="I29" s="50" t="e">
        <f t="shared" si="1"/>
        <v>#DIV/0!</v>
      </c>
    </row>
    <row r="30" spans="1:9" x14ac:dyDescent="0.25">
      <c r="A30" s="201"/>
      <c r="B30" s="12" t="s">
        <v>29</v>
      </c>
      <c r="C30" s="13"/>
      <c r="D30" s="72">
        <v>0.98199999999999998</v>
      </c>
      <c r="E30" s="13">
        <v>0.871</v>
      </c>
      <c r="F30" s="139">
        <v>0.33</v>
      </c>
      <c r="G30" s="15">
        <f t="shared" si="2"/>
        <v>37.887485648679679</v>
      </c>
      <c r="H30" s="16">
        <f t="shared" si="0"/>
        <v>33.604887983706725</v>
      </c>
      <c r="I30" s="50" t="e">
        <f t="shared" si="1"/>
        <v>#DIV/0!</v>
      </c>
    </row>
    <row r="31" spans="1:9" x14ac:dyDescent="0.25">
      <c r="A31" s="201"/>
      <c r="B31" s="52" t="s">
        <v>30</v>
      </c>
      <c r="C31" s="13"/>
      <c r="D31" s="14"/>
      <c r="E31" s="14"/>
      <c r="F31" s="13"/>
      <c r="G31" s="15" t="e">
        <f t="shared" si="2"/>
        <v>#DIV/0!</v>
      </c>
      <c r="H31" s="16" t="e">
        <f t="shared" si="0"/>
        <v>#DIV/0!</v>
      </c>
      <c r="I31" s="50" t="e">
        <f t="shared" si="1"/>
        <v>#DIV/0!</v>
      </c>
    </row>
    <row r="32" spans="1:9" x14ac:dyDescent="0.25">
      <c r="A32" s="201"/>
      <c r="B32" s="12" t="s">
        <v>31</v>
      </c>
      <c r="C32" s="13"/>
      <c r="D32" s="14"/>
      <c r="E32" s="14"/>
      <c r="F32" s="13"/>
      <c r="G32" s="15" t="e">
        <f>F32/E32*100</f>
        <v>#DIV/0!</v>
      </c>
      <c r="H32" s="16" t="e">
        <f>F32/D32*100</f>
        <v>#DIV/0!</v>
      </c>
      <c r="I32" s="50" t="e">
        <f>F32/C32*100</f>
        <v>#DIV/0!</v>
      </c>
    </row>
    <row r="33" spans="1:9" x14ac:dyDescent="0.25">
      <c r="A33" s="201"/>
      <c r="B33" s="12" t="s">
        <v>32</v>
      </c>
      <c r="C33" s="13"/>
      <c r="D33" s="14"/>
      <c r="E33" s="14"/>
      <c r="F33" s="13"/>
      <c r="G33" s="15" t="e">
        <f t="shared" si="2"/>
        <v>#DIV/0!</v>
      </c>
      <c r="H33" s="16" t="e">
        <f t="shared" si="0"/>
        <v>#DIV/0!</v>
      </c>
      <c r="I33" s="50" t="e">
        <f t="shared" si="1"/>
        <v>#DIV/0!</v>
      </c>
    </row>
    <row r="34" spans="1:9" x14ac:dyDescent="0.25">
      <c r="A34" s="201"/>
      <c r="B34" s="12" t="s">
        <v>33</v>
      </c>
      <c r="C34" s="13"/>
      <c r="D34" s="14"/>
      <c r="E34" s="14"/>
      <c r="F34" s="51"/>
      <c r="G34" s="15" t="e">
        <f t="shared" si="2"/>
        <v>#DIV/0!</v>
      </c>
      <c r="H34" s="16" t="e">
        <f t="shared" si="0"/>
        <v>#DIV/0!</v>
      </c>
      <c r="I34" s="50" t="e">
        <f t="shared" si="1"/>
        <v>#DIV/0!</v>
      </c>
    </row>
    <row r="35" spans="1:9" x14ac:dyDescent="0.25">
      <c r="A35" s="201"/>
      <c r="B35" s="53" t="s">
        <v>34</v>
      </c>
      <c r="C35" s="54">
        <f>SUM(C36:C46)</f>
        <v>2240.3000000000002</v>
      </c>
      <c r="D35" s="54">
        <f>SUM(D36:D46)</f>
        <v>48996</v>
      </c>
      <c r="E35" s="54">
        <f>SUM(E36:E46)</f>
        <v>39623</v>
      </c>
      <c r="F35" s="54">
        <f>SUM(F36:F46)</f>
        <v>49784.6</v>
      </c>
      <c r="G35" s="15">
        <f t="shared" si="2"/>
        <v>125.64571082452112</v>
      </c>
      <c r="H35" s="16">
        <f t="shared" si="0"/>
        <v>101.60951914441996</v>
      </c>
      <c r="I35" s="50">
        <f t="shared" si="1"/>
        <v>2222.2291657367314</v>
      </c>
    </row>
    <row r="36" spans="1:9" x14ac:dyDescent="0.25">
      <c r="A36" s="201"/>
      <c r="B36" s="12" t="s">
        <v>35</v>
      </c>
      <c r="C36" s="13">
        <v>1941.7</v>
      </c>
      <c r="D36" s="13">
        <v>11576.7</v>
      </c>
      <c r="E36" s="13">
        <v>9200</v>
      </c>
      <c r="F36" s="120">
        <v>10815.9</v>
      </c>
      <c r="G36" s="15">
        <f t="shared" si="2"/>
        <v>117.5641304347826</v>
      </c>
      <c r="H36" s="16">
        <f t="shared" si="0"/>
        <v>93.428179014745126</v>
      </c>
      <c r="I36" s="50">
        <f t="shared" si="1"/>
        <v>557.03249729618381</v>
      </c>
    </row>
    <row r="37" spans="1:9" x14ac:dyDescent="0.25">
      <c r="A37" s="201"/>
      <c r="B37" s="12" t="s">
        <v>36</v>
      </c>
      <c r="C37" s="13"/>
      <c r="D37" s="13">
        <f>24343.8+682.5</f>
        <v>25026.3</v>
      </c>
      <c r="E37" s="13">
        <f>13060+650</f>
        <v>13710</v>
      </c>
      <c r="F37" s="49">
        <f>33762+937</f>
        <v>34699</v>
      </c>
      <c r="G37" s="15">
        <f t="shared" si="2"/>
        <v>253.09263311451497</v>
      </c>
      <c r="H37" s="16">
        <f t="shared" si="0"/>
        <v>138.6501400526646</v>
      </c>
      <c r="I37" s="50" t="e">
        <f t="shared" si="1"/>
        <v>#DIV/0!</v>
      </c>
    </row>
    <row r="38" spans="1:9" x14ac:dyDescent="0.25">
      <c r="A38" s="201"/>
      <c r="B38" s="12" t="s">
        <v>37</v>
      </c>
      <c r="C38" s="13"/>
      <c r="D38" s="13"/>
      <c r="E38" s="13"/>
      <c r="F38" s="13"/>
      <c r="G38" s="15" t="e">
        <f t="shared" si="2"/>
        <v>#DIV/0!</v>
      </c>
      <c r="H38" s="16" t="e">
        <f t="shared" si="0"/>
        <v>#DIV/0!</v>
      </c>
      <c r="I38" s="50" t="e">
        <f t="shared" si="1"/>
        <v>#DIV/0!</v>
      </c>
    </row>
    <row r="39" spans="1:9" x14ac:dyDescent="0.25">
      <c r="A39" s="201"/>
      <c r="B39" s="12" t="s">
        <v>38</v>
      </c>
      <c r="C39" s="13">
        <v>298.60000000000002</v>
      </c>
      <c r="D39" s="84">
        <v>7483</v>
      </c>
      <c r="E39" s="13">
        <v>11803</v>
      </c>
      <c r="F39" s="13">
        <v>3251</v>
      </c>
      <c r="G39" s="15">
        <f t="shared" si="2"/>
        <v>27.543844785224099</v>
      </c>
      <c r="H39" s="16">
        <f t="shared" si="0"/>
        <v>43.445142322597889</v>
      </c>
      <c r="I39" s="50">
        <f t="shared" si="1"/>
        <v>1088.7474882786337</v>
      </c>
    </row>
    <row r="40" spans="1:9" x14ac:dyDescent="0.25">
      <c r="A40" s="201"/>
      <c r="B40" s="12" t="s">
        <v>39</v>
      </c>
      <c r="C40" s="13"/>
      <c r="D40" s="13"/>
      <c r="E40" s="13"/>
      <c r="F40" s="49"/>
      <c r="G40" s="15" t="e">
        <f t="shared" si="2"/>
        <v>#DIV/0!</v>
      </c>
      <c r="H40" s="16" t="e">
        <f t="shared" si="0"/>
        <v>#DIV/0!</v>
      </c>
      <c r="I40" s="50" t="e">
        <f t="shared" si="1"/>
        <v>#DIV/0!</v>
      </c>
    </row>
    <row r="41" spans="1:9" x14ac:dyDescent="0.25">
      <c r="A41" s="201"/>
      <c r="B41" s="12" t="s">
        <v>40</v>
      </c>
      <c r="C41" s="13"/>
      <c r="D41" s="13">
        <v>4910</v>
      </c>
      <c r="E41" s="13">
        <v>4910</v>
      </c>
      <c r="F41" s="13">
        <v>1018.7</v>
      </c>
      <c r="G41" s="15">
        <f t="shared" si="2"/>
        <v>20.74745417515275</v>
      </c>
      <c r="H41" s="16">
        <f t="shared" si="0"/>
        <v>20.74745417515275</v>
      </c>
      <c r="I41" s="50" t="e">
        <f t="shared" si="1"/>
        <v>#DIV/0!</v>
      </c>
    </row>
    <row r="42" spans="1:9" x14ac:dyDescent="0.25">
      <c r="A42" s="201"/>
      <c r="B42" s="12" t="s">
        <v>41</v>
      </c>
      <c r="C42" s="13"/>
      <c r="D42" s="13"/>
      <c r="E42" s="13"/>
      <c r="F42" s="49"/>
      <c r="G42" s="15" t="e">
        <f>F42/E42*100</f>
        <v>#DIV/0!</v>
      </c>
      <c r="H42" s="16" t="e">
        <f>F42/D42*100</f>
        <v>#DIV/0!</v>
      </c>
      <c r="I42" s="50" t="e">
        <f>F42/C42*100</f>
        <v>#DIV/0!</v>
      </c>
    </row>
    <row r="43" spans="1:9" x14ac:dyDescent="0.25">
      <c r="A43" s="201"/>
      <c r="B43" s="12" t="s">
        <v>42</v>
      </c>
      <c r="C43" s="13"/>
      <c r="D43" s="13"/>
      <c r="E43" s="13"/>
      <c r="F43" s="13"/>
      <c r="G43" s="15" t="e">
        <f>F43/E43*100</f>
        <v>#DIV/0!</v>
      </c>
      <c r="H43" s="16" t="e">
        <f>F43/D43*100</f>
        <v>#DIV/0!</v>
      </c>
      <c r="I43" s="50" t="e">
        <f>F43/C43*100</f>
        <v>#DIV/0!</v>
      </c>
    </row>
    <row r="44" spans="1:9" x14ac:dyDescent="0.25">
      <c r="A44" s="201"/>
      <c r="B44" s="12" t="s">
        <v>43</v>
      </c>
      <c r="C44" s="13"/>
      <c r="D44" s="13"/>
      <c r="E44" s="13"/>
      <c r="F44" s="49"/>
      <c r="G44" s="15" t="e">
        <f>F44/E44*100</f>
        <v>#DIV/0!</v>
      </c>
      <c r="H44" s="16" t="e">
        <f>F44/D44*100</f>
        <v>#DIV/0!</v>
      </c>
      <c r="I44" s="50" t="e">
        <f>F44/C44*100</f>
        <v>#DIV/0!</v>
      </c>
    </row>
    <row r="45" spans="1:9" x14ac:dyDescent="0.25">
      <c r="A45" s="201"/>
      <c r="B45" s="12" t="s">
        <v>44</v>
      </c>
      <c r="C45" s="13"/>
      <c r="D45" s="13"/>
      <c r="E45" s="13"/>
      <c r="F45" s="13"/>
      <c r="G45" s="15" t="e">
        <f t="shared" si="2"/>
        <v>#DIV/0!</v>
      </c>
      <c r="H45" s="16" t="e">
        <f t="shared" si="0"/>
        <v>#DIV/0!</v>
      </c>
      <c r="I45" s="50" t="e">
        <f t="shared" si="1"/>
        <v>#DIV/0!</v>
      </c>
    </row>
    <row r="46" spans="1:9" x14ac:dyDescent="0.25">
      <c r="A46" s="201"/>
      <c r="B46" s="12" t="s">
        <v>45</v>
      </c>
      <c r="C46" s="13"/>
      <c r="D46" s="13"/>
      <c r="E46" s="13"/>
      <c r="F46" s="49"/>
      <c r="G46" s="15" t="e">
        <f t="shared" si="2"/>
        <v>#DIV/0!</v>
      </c>
      <c r="H46" s="16" t="e">
        <f t="shared" si="0"/>
        <v>#DIV/0!</v>
      </c>
      <c r="I46" s="50" t="e">
        <f t="shared" si="1"/>
        <v>#DIV/0!</v>
      </c>
    </row>
    <row r="47" spans="1:9" ht="26.25" x14ac:dyDescent="0.25">
      <c r="A47" s="201"/>
      <c r="B47" s="29" t="s">
        <v>46</v>
      </c>
      <c r="C47" s="54">
        <f>SUM(C48:C50)</f>
        <v>36311.94</v>
      </c>
      <c r="D47" s="54">
        <f>SUM(D48:D50)</f>
        <v>60033.19</v>
      </c>
      <c r="E47" s="54">
        <f>SUM(E48:E50)</f>
        <v>57600</v>
      </c>
      <c r="F47" s="54">
        <f>SUM(F48:F50)</f>
        <v>60073.78</v>
      </c>
      <c r="G47" s="15">
        <f t="shared" si="2"/>
        <v>104.29475694444443</v>
      </c>
      <c r="H47" s="16">
        <f t="shared" si="0"/>
        <v>100.06761259896399</v>
      </c>
      <c r="I47" s="50">
        <f t="shared" si="1"/>
        <v>165.43809006073482</v>
      </c>
    </row>
    <row r="48" spans="1:9" x14ac:dyDescent="0.25">
      <c r="A48" s="201"/>
      <c r="B48" s="12" t="s">
        <v>122</v>
      </c>
      <c r="C48" s="13">
        <v>386.2</v>
      </c>
      <c r="D48" s="13">
        <v>0</v>
      </c>
      <c r="E48" s="13">
        <v>0</v>
      </c>
      <c r="F48" s="119">
        <v>0</v>
      </c>
      <c r="G48" s="15" t="e">
        <f t="shared" si="2"/>
        <v>#DIV/0!</v>
      </c>
      <c r="H48" s="16" t="e">
        <f t="shared" si="0"/>
        <v>#DIV/0!</v>
      </c>
      <c r="I48" s="50">
        <f t="shared" si="1"/>
        <v>0</v>
      </c>
    </row>
    <row r="49" spans="1:9" x14ac:dyDescent="0.25">
      <c r="A49" s="201"/>
      <c r="B49" s="12" t="s">
        <v>47</v>
      </c>
      <c r="C49" s="13">
        <v>1983.89</v>
      </c>
      <c r="D49" s="13">
        <v>13655.550000000001</v>
      </c>
      <c r="E49" s="13">
        <v>12500</v>
      </c>
      <c r="F49" s="119">
        <v>14161.7</v>
      </c>
      <c r="G49" s="15">
        <f t="shared" si="2"/>
        <v>113.29360000000001</v>
      </c>
      <c r="H49" s="16">
        <f t="shared" si="0"/>
        <v>103.70655154863772</v>
      </c>
      <c r="I49" s="50">
        <f t="shared" si="1"/>
        <v>713.83494044528675</v>
      </c>
    </row>
    <row r="50" spans="1:9" x14ac:dyDescent="0.25">
      <c r="A50" s="201"/>
      <c r="B50" s="12" t="s">
        <v>48</v>
      </c>
      <c r="C50" s="13">
        <v>33941.85</v>
      </c>
      <c r="D50" s="13">
        <v>46377.64</v>
      </c>
      <c r="E50" s="13">
        <v>45100</v>
      </c>
      <c r="F50" s="119">
        <v>45912.08</v>
      </c>
      <c r="G50" s="15">
        <f t="shared" si="2"/>
        <v>101.80062084257206</v>
      </c>
      <c r="H50" s="16">
        <f t="shared" si="0"/>
        <v>98.996154181195934</v>
      </c>
      <c r="I50" s="50">
        <f t="shared" si="1"/>
        <v>135.26687555333606</v>
      </c>
    </row>
    <row r="51" spans="1:9" x14ac:dyDescent="0.25">
      <c r="A51" s="201"/>
      <c r="B51" s="57" t="s">
        <v>49</v>
      </c>
      <c r="C51" s="54">
        <f>C47+C35</f>
        <v>38552.240000000005</v>
      </c>
      <c r="D51" s="54">
        <f>D47+D35</f>
        <v>109029.19</v>
      </c>
      <c r="E51" s="54">
        <f>E47+E35</f>
        <v>97223</v>
      </c>
      <c r="F51" s="58">
        <f>F47+F35</f>
        <v>109858.38</v>
      </c>
      <c r="G51" s="15">
        <f t="shared" si="2"/>
        <v>112.99628688684777</v>
      </c>
      <c r="H51" s="16">
        <f t="shared" si="0"/>
        <v>100.76052110448587</v>
      </c>
      <c r="I51" s="50">
        <f t="shared" si="1"/>
        <v>284.95978443794706</v>
      </c>
    </row>
    <row r="52" spans="1:9" x14ac:dyDescent="0.25">
      <c r="A52" s="201"/>
      <c r="B52" s="53" t="s">
        <v>20</v>
      </c>
      <c r="C52" s="59">
        <f>C51/C7/12*1000</f>
        <v>1851.6926032660906</v>
      </c>
      <c r="D52" s="59">
        <f t="shared" ref="D52:F52" si="5">D51/D7/12*1000</f>
        <v>6017.0634657836645</v>
      </c>
      <c r="E52" s="59">
        <f t="shared" si="5"/>
        <v>5351.3320123293697</v>
      </c>
      <c r="F52" s="59">
        <f t="shared" si="5"/>
        <v>6026.9025674786044</v>
      </c>
      <c r="G52" s="15">
        <f t="shared" si="2"/>
        <v>112.62434387537033</v>
      </c>
      <c r="H52" s="16">
        <f t="shared" si="0"/>
        <v>100.16351999195106</v>
      </c>
      <c r="I52" s="50">
        <f t="shared" si="1"/>
        <v>325.48072811049246</v>
      </c>
    </row>
    <row r="53" spans="1:9" x14ac:dyDescent="0.25">
      <c r="A53" s="201"/>
      <c r="B53" s="18" t="s">
        <v>50</v>
      </c>
      <c r="C53" s="60"/>
      <c r="D53" s="60">
        <v>16805.399999999998</v>
      </c>
      <c r="E53" s="60">
        <v>18800</v>
      </c>
      <c r="F53" s="61">
        <v>15719.6</v>
      </c>
      <c r="G53" s="15">
        <f>F53/E53*100</f>
        <v>83.614893617021281</v>
      </c>
      <c r="H53" s="16">
        <f>F53/D53*100</f>
        <v>93.538981517845471</v>
      </c>
      <c r="I53" s="50" t="e">
        <f>F53/C53*100</f>
        <v>#DIV/0!</v>
      </c>
    </row>
    <row r="54" spans="1:9" ht="15.75" thickBot="1" x14ac:dyDescent="0.3">
      <c r="A54" s="202"/>
      <c r="B54" s="62" t="s">
        <v>51</v>
      </c>
      <c r="C54" s="63"/>
      <c r="D54" s="63">
        <v>31967.200000000001</v>
      </c>
      <c r="E54" s="63">
        <v>27480</v>
      </c>
      <c r="F54" s="64">
        <v>33093.599999999999</v>
      </c>
      <c r="G54" s="23">
        <f>F54/E54*100</f>
        <v>120.42794759825325</v>
      </c>
      <c r="H54" s="24">
        <f>F54/D54*100</f>
        <v>103.52361170199454</v>
      </c>
      <c r="I54" s="41" t="e">
        <f>F54/C54*100</f>
        <v>#DIV/0!</v>
      </c>
    </row>
    <row r="55" spans="1:9" ht="26.25" x14ac:dyDescent="0.25">
      <c r="A55" s="185">
        <v>7</v>
      </c>
      <c r="B55" s="65" t="s">
        <v>52</v>
      </c>
      <c r="C55" s="66">
        <f>C51/C56</f>
        <v>963.80600000000015</v>
      </c>
      <c r="D55" s="66">
        <f>D51/D56</f>
        <v>1787.3637704918033</v>
      </c>
      <c r="E55" s="66">
        <f>E51/E56</f>
        <v>1593.8196721311476</v>
      </c>
      <c r="F55" s="67">
        <f>F51/F56</f>
        <v>1800.9570491803279</v>
      </c>
      <c r="G55" s="9">
        <f t="shared" si="2"/>
        <v>112.99628688684776</v>
      </c>
      <c r="H55" s="10">
        <f t="shared" si="0"/>
        <v>100.76052110448587</v>
      </c>
      <c r="I55" s="43">
        <f t="shared" si="1"/>
        <v>186.85887504127675</v>
      </c>
    </row>
    <row r="56" spans="1:9" ht="27" thickBot="1" x14ac:dyDescent="0.3">
      <c r="A56" s="187"/>
      <c r="B56" s="68" t="s">
        <v>53</v>
      </c>
      <c r="C56" s="21">
        <v>40</v>
      </c>
      <c r="D56" s="21">
        <v>61</v>
      </c>
      <c r="E56" s="21">
        <v>61</v>
      </c>
      <c r="F56" s="21">
        <v>61</v>
      </c>
      <c r="G56" s="23">
        <f t="shared" si="2"/>
        <v>100</v>
      </c>
      <c r="H56" s="24">
        <f t="shared" si="0"/>
        <v>100</v>
      </c>
      <c r="I56" s="41">
        <f t="shared" si="1"/>
        <v>152.5</v>
      </c>
    </row>
    <row r="57" spans="1:9" x14ac:dyDescent="0.25">
      <c r="A57" s="185">
        <v>8</v>
      </c>
      <c r="B57" s="69" t="s">
        <v>54</v>
      </c>
      <c r="C57" s="6">
        <v>20485</v>
      </c>
      <c r="D57" s="6">
        <v>131970</v>
      </c>
      <c r="E57" s="6">
        <v>123896</v>
      </c>
      <c r="F57" s="6">
        <v>133211</v>
      </c>
      <c r="G57" s="9">
        <f t="shared" si="2"/>
        <v>107.51840253115516</v>
      </c>
      <c r="H57" s="10">
        <f t="shared" si="0"/>
        <v>100.94036523452299</v>
      </c>
      <c r="I57" s="43">
        <f t="shared" si="1"/>
        <v>650.28557481083715</v>
      </c>
    </row>
    <row r="58" spans="1:9" ht="15.75" thickBot="1" x14ac:dyDescent="0.3">
      <c r="A58" s="187"/>
      <c r="B58" s="39" t="s">
        <v>20</v>
      </c>
      <c r="C58" s="37">
        <f>C57/C7/12*1000</f>
        <v>983.90970220941404</v>
      </c>
      <c r="D58" s="37">
        <f t="shared" ref="D58:F58" si="6">D57/D7/12*1000</f>
        <v>7283.1125827814567</v>
      </c>
      <c r="E58" s="37">
        <f t="shared" si="6"/>
        <v>6819.4627917217085</v>
      </c>
      <c r="F58" s="37">
        <f t="shared" si="6"/>
        <v>7308.0425718674569</v>
      </c>
      <c r="G58" s="23">
        <f t="shared" si="2"/>
        <v>107.16449073875505</v>
      </c>
      <c r="H58" s="24">
        <f t="shared" si="0"/>
        <v>100.34229855439744</v>
      </c>
      <c r="I58" s="41">
        <f t="shared" si="1"/>
        <v>742.7554129669536</v>
      </c>
    </row>
    <row r="59" spans="1:9" x14ac:dyDescent="0.25">
      <c r="A59" s="185">
        <v>9</v>
      </c>
      <c r="B59" s="70" t="s">
        <v>55</v>
      </c>
      <c r="C59" s="47">
        <f>C61+C69+C70+C71+C72+C75+C76+C77+C78+C79+C80+C81</f>
        <v>1487.5</v>
      </c>
      <c r="D59" s="47">
        <f>D61+D69+D70+D71+D72+D75+D76+D77+D78+D79+D80+D81</f>
        <v>17756.400000000001</v>
      </c>
      <c r="E59" s="47">
        <f>E61+E69+E70+E71+E72+E75+E76+E77+E78+E79+E80+E81</f>
        <v>16711.400000000001</v>
      </c>
      <c r="F59" s="71">
        <f>F61+F69+F70+F71+F72+F75+F76+F77+F78+F79+F80+F81</f>
        <v>18383.7</v>
      </c>
      <c r="G59" s="9">
        <f t="shared" si="2"/>
        <v>110.00694136936463</v>
      </c>
      <c r="H59" s="10">
        <f t="shared" si="0"/>
        <v>103.53281070487262</v>
      </c>
      <c r="I59" s="43">
        <f t="shared" si="1"/>
        <v>1235.8789915966388</v>
      </c>
    </row>
    <row r="60" spans="1:9" x14ac:dyDescent="0.25">
      <c r="A60" s="186"/>
      <c r="B60" s="53" t="s">
        <v>20</v>
      </c>
      <c r="C60" s="59">
        <f>C59/C7*1000/12</f>
        <v>71.44572526416907</v>
      </c>
      <c r="D60" s="59">
        <f t="shared" ref="D60:F60" si="7">D59/D7*1000/12</f>
        <v>979.93377483443726</v>
      </c>
      <c r="E60" s="59">
        <f t="shared" si="7"/>
        <v>919.82606781153697</v>
      </c>
      <c r="F60" s="59">
        <f t="shared" si="7"/>
        <v>1008.5418038183016</v>
      </c>
      <c r="G60" s="15">
        <f t="shared" si="2"/>
        <v>109.64483820488348</v>
      </c>
      <c r="H60" s="16">
        <f t="shared" si="0"/>
        <v>102.91938391333615</v>
      </c>
      <c r="I60" s="50">
        <f t="shared" si="1"/>
        <v>1411.6195196972799</v>
      </c>
    </row>
    <row r="61" spans="1:9" x14ac:dyDescent="0.25">
      <c r="A61" s="186"/>
      <c r="B61" s="53" t="s">
        <v>56</v>
      </c>
      <c r="C61" s="54">
        <f>SUM(C62:C68)</f>
        <v>0</v>
      </c>
      <c r="D61" s="54">
        <f>SUM(D62:D68)</f>
        <v>59</v>
      </c>
      <c r="E61" s="54">
        <f>SUM(E62:E68)</f>
        <v>57</v>
      </c>
      <c r="F61" s="54">
        <f>SUM(F62:F68)</f>
        <v>65</v>
      </c>
      <c r="G61" s="15">
        <f t="shared" si="2"/>
        <v>114.03508771929825</v>
      </c>
      <c r="H61" s="16">
        <f t="shared" si="0"/>
        <v>110.16949152542372</v>
      </c>
      <c r="I61" s="50" t="e">
        <f t="shared" si="1"/>
        <v>#DIV/0!</v>
      </c>
    </row>
    <row r="62" spans="1:9" x14ac:dyDescent="0.25">
      <c r="A62" s="186"/>
      <c r="B62" s="12" t="s">
        <v>57</v>
      </c>
      <c r="C62" s="13"/>
      <c r="D62" s="13"/>
      <c r="E62" s="13"/>
      <c r="F62" s="13"/>
      <c r="G62" s="15" t="e">
        <f t="shared" si="2"/>
        <v>#DIV/0!</v>
      </c>
      <c r="H62" s="16" t="e">
        <f t="shared" si="0"/>
        <v>#DIV/0!</v>
      </c>
      <c r="I62" s="50" t="e">
        <f t="shared" si="1"/>
        <v>#DIV/0!</v>
      </c>
    </row>
    <row r="63" spans="1:9" x14ac:dyDescent="0.25">
      <c r="A63" s="186"/>
      <c r="B63" s="12" t="s">
        <v>58</v>
      </c>
      <c r="C63" s="13"/>
      <c r="D63" s="13"/>
      <c r="E63" s="13"/>
      <c r="F63" s="13"/>
      <c r="G63" s="15" t="e">
        <f t="shared" si="2"/>
        <v>#DIV/0!</v>
      </c>
      <c r="H63" s="16" t="e">
        <f t="shared" si="0"/>
        <v>#DIV/0!</v>
      </c>
      <c r="I63" s="50" t="e">
        <f t="shared" si="1"/>
        <v>#DIV/0!</v>
      </c>
    </row>
    <row r="64" spans="1:9" x14ac:dyDescent="0.25">
      <c r="A64" s="186"/>
      <c r="B64" s="12" t="s">
        <v>59</v>
      </c>
      <c r="C64" s="13"/>
      <c r="D64" s="13">
        <v>24</v>
      </c>
      <c r="E64" s="13">
        <v>24</v>
      </c>
      <c r="F64" s="13">
        <v>26</v>
      </c>
      <c r="G64" s="15">
        <f t="shared" si="2"/>
        <v>108.33333333333333</v>
      </c>
      <c r="H64" s="16">
        <f t="shared" si="0"/>
        <v>108.33333333333333</v>
      </c>
      <c r="I64" s="50" t="e">
        <f t="shared" si="1"/>
        <v>#DIV/0!</v>
      </c>
    </row>
    <row r="65" spans="1:9" x14ac:dyDescent="0.25">
      <c r="A65" s="186"/>
      <c r="B65" s="12" t="s">
        <v>60</v>
      </c>
      <c r="C65" s="13"/>
      <c r="D65" s="13"/>
      <c r="E65" s="13"/>
      <c r="F65" s="13"/>
      <c r="G65" s="15" t="e">
        <f t="shared" si="2"/>
        <v>#DIV/0!</v>
      </c>
      <c r="H65" s="16" t="e">
        <f t="shared" si="0"/>
        <v>#DIV/0!</v>
      </c>
      <c r="I65" s="50" t="e">
        <f t="shared" si="1"/>
        <v>#DIV/0!</v>
      </c>
    </row>
    <row r="66" spans="1:9" x14ac:dyDescent="0.25">
      <c r="A66" s="186"/>
      <c r="B66" s="12" t="s">
        <v>61</v>
      </c>
      <c r="C66" s="13"/>
      <c r="D66" s="13"/>
      <c r="E66" s="13"/>
      <c r="F66" s="13"/>
      <c r="G66" s="15" t="e">
        <f t="shared" si="2"/>
        <v>#DIV/0!</v>
      </c>
      <c r="H66" s="16" t="e">
        <f t="shared" si="0"/>
        <v>#DIV/0!</v>
      </c>
      <c r="I66" s="50" t="e">
        <f t="shared" si="1"/>
        <v>#DIV/0!</v>
      </c>
    </row>
    <row r="67" spans="1:9" x14ac:dyDescent="0.25">
      <c r="A67" s="186"/>
      <c r="B67" s="12" t="s">
        <v>62</v>
      </c>
      <c r="C67" s="13"/>
      <c r="D67" s="13">
        <v>35</v>
      </c>
      <c r="E67" s="13">
        <v>33</v>
      </c>
      <c r="F67" s="13">
        <v>39</v>
      </c>
      <c r="G67" s="15">
        <f t="shared" si="2"/>
        <v>118.18181818181819</v>
      </c>
      <c r="H67" s="16">
        <f t="shared" si="0"/>
        <v>111.42857142857143</v>
      </c>
      <c r="I67" s="50" t="e">
        <f t="shared" si="1"/>
        <v>#DIV/0!</v>
      </c>
    </row>
    <row r="68" spans="1:9" x14ac:dyDescent="0.25">
      <c r="A68" s="186"/>
      <c r="B68" s="12" t="s">
        <v>63</v>
      </c>
      <c r="C68" s="13"/>
      <c r="D68" s="13"/>
      <c r="E68" s="13"/>
      <c r="F68" s="13"/>
      <c r="G68" s="15" t="e">
        <f t="shared" si="2"/>
        <v>#DIV/0!</v>
      </c>
      <c r="H68" s="16" t="e">
        <f t="shared" si="0"/>
        <v>#DIV/0!</v>
      </c>
      <c r="I68" s="50" t="e">
        <f t="shared" si="1"/>
        <v>#DIV/0!</v>
      </c>
    </row>
    <row r="69" spans="1:9" x14ac:dyDescent="0.25">
      <c r="A69" s="186"/>
      <c r="B69" s="12" t="s">
        <v>64</v>
      </c>
      <c r="C69" s="13"/>
      <c r="D69" s="13"/>
      <c r="E69" s="13"/>
      <c r="F69" s="13"/>
      <c r="G69" s="15" t="e">
        <f t="shared" si="2"/>
        <v>#DIV/0!</v>
      </c>
      <c r="H69" s="16" t="e">
        <f t="shared" si="0"/>
        <v>#DIV/0!</v>
      </c>
      <c r="I69" s="50" t="e">
        <f t="shared" si="1"/>
        <v>#DIV/0!</v>
      </c>
    </row>
    <row r="70" spans="1:9" x14ac:dyDescent="0.25">
      <c r="A70" s="186"/>
      <c r="B70" s="12" t="s">
        <v>65</v>
      </c>
      <c r="C70" s="13">
        <v>369</v>
      </c>
      <c r="D70" s="72">
        <v>3220</v>
      </c>
      <c r="E70" s="13">
        <v>2986</v>
      </c>
      <c r="F70" s="72">
        <v>3231</v>
      </c>
      <c r="G70" s="15">
        <f t="shared" si="2"/>
        <v>108.20495646349633</v>
      </c>
      <c r="H70" s="16">
        <f t="shared" si="0"/>
        <v>100.34161490683229</v>
      </c>
      <c r="I70" s="50">
        <f t="shared" si="1"/>
        <v>875.60975609756099</v>
      </c>
    </row>
    <row r="71" spans="1:9" x14ac:dyDescent="0.25">
      <c r="A71" s="186"/>
      <c r="B71" s="12" t="s">
        <v>66</v>
      </c>
      <c r="C71" s="13">
        <v>333</v>
      </c>
      <c r="D71" s="72">
        <v>3465</v>
      </c>
      <c r="E71" s="13">
        <v>3120</v>
      </c>
      <c r="F71" s="72">
        <v>3998</v>
      </c>
      <c r="G71" s="15">
        <f t="shared" si="2"/>
        <v>128.14102564102566</v>
      </c>
      <c r="H71" s="16">
        <f t="shared" si="0"/>
        <v>115.38239538239539</v>
      </c>
      <c r="I71" s="50">
        <f t="shared" si="1"/>
        <v>1200.6006006006005</v>
      </c>
    </row>
    <row r="72" spans="1:9" x14ac:dyDescent="0.25">
      <c r="A72" s="186"/>
      <c r="B72" s="53" t="s">
        <v>67</v>
      </c>
      <c r="C72" s="54">
        <f>C73+C74</f>
        <v>669</v>
      </c>
      <c r="D72" s="54">
        <f>D73+D74</f>
        <v>10345</v>
      </c>
      <c r="E72" s="54">
        <f>E73+E74</f>
        <v>9898</v>
      </c>
      <c r="F72" s="58">
        <f>F73+F74</f>
        <v>10383</v>
      </c>
      <c r="G72" s="15">
        <f t="shared" si="2"/>
        <v>104.89997979389776</v>
      </c>
      <c r="H72" s="16">
        <f t="shared" si="0"/>
        <v>100.36732721121315</v>
      </c>
      <c r="I72" s="50">
        <f t="shared" si="1"/>
        <v>1552.017937219731</v>
      </c>
    </row>
    <row r="73" spans="1:9" x14ac:dyDescent="0.25">
      <c r="A73" s="186"/>
      <c r="B73" s="12" t="s">
        <v>68</v>
      </c>
      <c r="C73" s="13">
        <v>112</v>
      </c>
      <c r="D73" s="72">
        <v>1362</v>
      </c>
      <c r="E73" s="13">
        <v>1000</v>
      </c>
      <c r="F73" s="13">
        <v>1385</v>
      </c>
      <c r="G73" s="15">
        <f t="shared" si="2"/>
        <v>138.5</v>
      </c>
      <c r="H73" s="16">
        <f t="shared" si="0"/>
        <v>101.68869309838473</v>
      </c>
      <c r="I73" s="50">
        <f t="shared" si="1"/>
        <v>1236.6071428571429</v>
      </c>
    </row>
    <row r="74" spans="1:9" x14ac:dyDescent="0.25">
      <c r="A74" s="186"/>
      <c r="B74" s="12" t="s">
        <v>69</v>
      </c>
      <c r="C74" s="13">
        <v>557</v>
      </c>
      <c r="D74" s="154">
        <v>8983</v>
      </c>
      <c r="E74" s="13">
        <v>8898</v>
      </c>
      <c r="F74" s="13">
        <v>8998</v>
      </c>
      <c r="G74" s="15">
        <f t="shared" si="2"/>
        <v>101.12384805574285</v>
      </c>
      <c r="H74" s="16">
        <f t="shared" si="0"/>
        <v>100.16698207725705</v>
      </c>
      <c r="I74" s="50">
        <f t="shared" si="1"/>
        <v>1615.4398563734289</v>
      </c>
    </row>
    <row r="75" spans="1:9" x14ac:dyDescent="0.25">
      <c r="A75" s="186"/>
      <c r="B75" s="12" t="s">
        <v>70</v>
      </c>
      <c r="C75" s="13">
        <v>7.5</v>
      </c>
      <c r="D75" s="72">
        <v>10</v>
      </c>
      <c r="E75" s="13">
        <v>12</v>
      </c>
      <c r="F75" s="13">
        <v>12.9</v>
      </c>
      <c r="G75" s="15">
        <f t="shared" si="2"/>
        <v>107.5</v>
      </c>
      <c r="H75" s="16">
        <f t="shared" si="0"/>
        <v>129</v>
      </c>
      <c r="I75" s="50">
        <f t="shared" si="1"/>
        <v>172</v>
      </c>
    </row>
    <row r="76" spans="1:9" x14ac:dyDescent="0.25">
      <c r="A76" s="186"/>
      <c r="B76" s="12" t="s">
        <v>71</v>
      </c>
      <c r="C76" s="13">
        <v>7</v>
      </c>
      <c r="D76" s="72">
        <v>51.9</v>
      </c>
      <c r="E76" s="13">
        <v>51.9</v>
      </c>
      <c r="F76" s="13">
        <v>61.8</v>
      </c>
      <c r="G76" s="15">
        <f t="shared" si="2"/>
        <v>119.07514450867052</v>
      </c>
      <c r="H76" s="16">
        <f t="shared" si="0"/>
        <v>119.07514450867052</v>
      </c>
      <c r="I76" s="50">
        <f t="shared" si="1"/>
        <v>882.85714285714278</v>
      </c>
    </row>
    <row r="77" spans="1:9" x14ac:dyDescent="0.25">
      <c r="A77" s="186"/>
      <c r="B77" s="12" t="s">
        <v>72</v>
      </c>
      <c r="C77" s="13">
        <v>6</v>
      </c>
      <c r="D77" s="84">
        <v>178</v>
      </c>
      <c r="E77" s="13">
        <v>159</v>
      </c>
      <c r="F77" s="13">
        <v>199</v>
      </c>
      <c r="G77" s="15">
        <f t="shared" si="2"/>
        <v>125.1572327044025</v>
      </c>
      <c r="H77" s="16">
        <f t="shared" si="0"/>
        <v>111.79775280898876</v>
      </c>
      <c r="I77" s="50">
        <f t="shared" si="1"/>
        <v>3316.6666666666665</v>
      </c>
    </row>
    <row r="78" spans="1:9" x14ac:dyDescent="0.25">
      <c r="A78" s="186"/>
      <c r="B78" s="12" t="s">
        <v>73</v>
      </c>
      <c r="C78" s="13">
        <v>96</v>
      </c>
      <c r="D78" s="72">
        <v>427.5</v>
      </c>
      <c r="E78" s="13">
        <v>427.5</v>
      </c>
      <c r="F78" s="13">
        <v>433</v>
      </c>
      <c r="G78" s="15">
        <f t="shared" si="2"/>
        <v>101.28654970760233</v>
      </c>
      <c r="H78" s="16">
        <f t="shared" ref="H78:H122" si="8">F78/D78*100</f>
        <v>101.28654970760233</v>
      </c>
      <c r="I78" s="50">
        <f t="shared" ref="I78:I122" si="9">F78/C78*100</f>
        <v>451.04166666666669</v>
      </c>
    </row>
    <row r="79" spans="1:9" x14ac:dyDescent="0.25">
      <c r="A79" s="186"/>
      <c r="B79" s="12" t="s">
        <v>74</v>
      </c>
      <c r="C79" s="13"/>
      <c r="D79" s="13"/>
      <c r="E79" s="14"/>
      <c r="F79" s="13"/>
      <c r="G79" s="15" t="e">
        <f t="shared" ref="G79:G122" si="10">F79/E79*100</f>
        <v>#DIV/0!</v>
      </c>
      <c r="H79" s="16" t="e">
        <f t="shared" si="8"/>
        <v>#DIV/0!</v>
      </c>
      <c r="I79" s="50" t="e">
        <f t="shared" si="9"/>
        <v>#DIV/0!</v>
      </c>
    </row>
    <row r="80" spans="1:9" x14ac:dyDescent="0.25">
      <c r="A80" s="186"/>
      <c r="B80" s="12" t="s">
        <v>75</v>
      </c>
      <c r="C80" s="13"/>
      <c r="D80" s="13"/>
      <c r="E80" s="14"/>
      <c r="F80" s="13"/>
      <c r="G80" s="15" t="e">
        <f t="shared" si="10"/>
        <v>#DIV/0!</v>
      </c>
      <c r="H80" s="16" t="e">
        <f t="shared" si="8"/>
        <v>#DIV/0!</v>
      </c>
      <c r="I80" s="50" t="e">
        <f t="shared" si="9"/>
        <v>#DIV/0!</v>
      </c>
    </row>
    <row r="81" spans="1:13" ht="15.75" thickBot="1" x14ac:dyDescent="0.3">
      <c r="A81" s="187"/>
      <c r="B81" s="20" t="s">
        <v>76</v>
      </c>
      <c r="C81" s="21"/>
      <c r="D81" s="21"/>
      <c r="E81" s="22"/>
      <c r="F81" s="21"/>
      <c r="G81" s="23" t="e">
        <f t="shared" si="10"/>
        <v>#DIV/0!</v>
      </c>
      <c r="H81" s="24" t="e">
        <f t="shared" si="8"/>
        <v>#DIV/0!</v>
      </c>
      <c r="I81" s="41" t="e">
        <f t="shared" si="9"/>
        <v>#DIV/0!</v>
      </c>
    </row>
    <row r="82" spans="1:13" ht="26.25" x14ac:dyDescent="0.25">
      <c r="A82" s="197">
        <v>10</v>
      </c>
      <c r="B82" s="46" t="s">
        <v>77</v>
      </c>
      <c r="C82" s="47">
        <f>C83+C84</f>
        <v>1890</v>
      </c>
      <c r="D82" s="66">
        <f>D83+D84</f>
        <v>66370.06</v>
      </c>
      <c r="E82" s="121">
        <f>E83+E84</f>
        <v>67000</v>
      </c>
      <c r="F82" s="73">
        <f>F83+F84</f>
        <v>67164.75</v>
      </c>
      <c r="G82" s="9">
        <f t="shared" si="10"/>
        <v>100.24589552238805</v>
      </c>
      <c r="H82" s="10">
        <f t="shared" si="8"/>
        <v>101.19736218409325</v>
      </c>
      <c r="I82" s="43">
        <f t="shared" si="9"/>
        <v>3553.6904761904766</v>
      </c>
      <c r="J82" s="74"/>
    </row>
    <row r="83" spans="1:13" x14ac:dyDescent="0.25">
      <c r="A83" s="198"/>
      <c r="B83" s="12" t="s">
        <v>78</v>
      </c>
      <c r="C83" s="13"/>
      <c r="D83" s="104">
        <v>727.06</v>
      </c>
      <c r="E83" s="115">
        <v>18000</v>
      </c>
      <c r="F83" s="115">
        <v>18134.75</v>
      </c>
      <c r="G83" s="15">
        <f t="shared" si="10"/>
        <v>100.7486111111111</v>
      </c>
      <c r="H83" s="16">
        <f t="shared" si="8"/>
        <v>2494.2576953758976</v>
      </c>
      <c r="I83" s="50" t="e">
        <f t="shared" si="9"/>
        <v>#DIV/0!</v>
      </c>
      <c r="J83" s="74"/>
    </row>
    <row r="84" spans="1:13" x14ac:dyDescent="0.25">
      <c r="A84" s="198"/>
      <c r="B84" s="75" t="s">
        <v>79</v>
      </c>
      <c r="C84" s="13">
        <v>1890</v>
      </c>
      <c r="D84" s="104">
        <v>65643</v>
      </c>
      <c r="E84" s="116">
        <v>49000</v>
      </c>
      <c r="F84" s="124">
        <v>49030</v>
      </c>
      <c r="G84" s="15">
        <f t="shared" si="10"/>
        <v>100.0612244897959</v>
      </c>
      <c r="H84" s="16">
        <f t="shared" si="8"/>
        <v>74.691894032874799</v>
      </c>
      <c r="I84" s="50">
        <f t="shared" si="9"/>
        <v>2594.1798941798943</v>
      </c>
      <c r="J84" s="74"/>
    </row>
    <row r="85" spans="1:13" ht="27" thickBot="1" x14ac:dyDescent="0.3">
      <c r="A85" s="199"/>
      <c r="B85" s="68" t="s">
        <v>80</v>
      </c>
      <c r="C85" s="21">
        <v>63</v>
      </c>
      <c r="D85" s="21">
        <v>0</v>
      </c>
      <c r="E85" s="21">
        <v>0</v>
      </c>
      <c r="F85" s="21">
        <v>0</v>
      </c>
      <c r="G85" s="23" t="e">
        <f t="shared" si="10"/>
        <v>#DIV/0!</v>
      </c>
      <c r="H85" s="24" t="e">
        <f t="shared" si="8"/>
        <v>#DIV/0!</v>
      </c>
      <c r="I85" s="41">
        <f t="shared" si="9"/>
        <v>0</v>
      </c>
      <c r="J85" s="74"/>
      <c r="M85" s="77"/>
    </row>
    <row r="86" spans="1:13" x14ac:dyDescent="0.25">
      <c r="A86" s="197">
        <v>11</v>
      </c>
      <c r="B86" s="26" t="s">
        <v>81</v>
      </c>
      <c r="C86" s="26">
        <v>39750</v>
      </c>
      <c r="D86" s="26">
        <v>42616</v>
      </c>
      <c r="E86" s="26">
        <v>42616</v>
      </c>
      <c r="F86" s="26">
        <v>42616</v>
      </c>
      <c r="G86" s="9">
        <f t="shared" si="10"/>
        <v>100</v>
      </c>
      <c r="H86" s="10">
        <f t="shared" si="8"/>
        <v>100</v>
      </c>
      <c r="I86" s="43">
        <f t="shared" si="9"/>
        <v>107.21006289308177</v>
      </c>
      <c r="J86" s="74"/>
    </row>
    <row r="87" spans="1:13" ht="26.25" x14ac:dyDescent="0.25">
      <c r="A87" s="198"/>
      <c r="B87" s="29" t="s">
        <v>82</v>
      </c>
      <c r="C87" s="79">
        <f>C86/C7</f>
        <v>22.910662824207492</v>
      </c>
      <c r="D87" s="79">
        <f>D86/D7</f>
        <v>28.222516556291392</v>
      </c>
      <c r="E87" s="79">
        <f>E86/E7</f>
        <v>28.147952443857331</v>
      </c>
      <c r="F87" s="80">
        <f>F86/F7</f>
        <v>28.055299539170505</v>
      </c>
      <c r="G87" s="15">
        <f t="shared" si="10"/>
        <v>99.670836076366015</v>
      </c>
      <c r="H87" s="16">
        <f t="shared" si="8"/>
        <v>99.407504937458839</v>
      </c>
      <c r="I87" s="50">
        <f t="shared" si="9"/>
        <v>122.45520679361215</v>
      </c>
      <c r="J87" s="74"/>
    </row>
    <row r="88" spans="1:13" ht="39.75" thickBot="1" x14ac:dyDescent="0.3">
      <c r="A88" s="199"/>
      <c r="B88" s="44" t="s">
        <v>83</v>
      </c>
      <c r="C88" s="37">
        <f>C85/C86*100</f>
        <v>0.15849056603773584</v>
      </c>
      <c r="D88" s="37">
        <f>D85/D86*100</f>
        <v>0</v>
      </c>
      <c r="E88" s="37">
        <f>E85/E86*100</f>
        <v>0</v>
      </c>
      <c r="F88" s="81">
        <f>F85/F86*100</f>
        <v>0</v>
      </c>
      <c r="G88" s="23" t="e">
        <f t="shared" si="10"/>
        <v>#DIV/0!</v>
      </c>
      <c r="H88" s="24" t="e">
        <f t="shared" si="8"/>
        <v>#DIV/0!</v>
      </c>
      <c r="I88" s="41">
        <f t="shared" si="9"/>
        <v>0</v>
      </c>
      <c r="J88" s="74"/>
    </row>
    <row r="89" spans="1:13" x14ac:dyDescent="0.25">
      <c r="A89" s="197">
        <v>12</v>
      </c>
      <c r="B89" s="42" t="s">
        <v>84</v>
      </c>
      <c r="C89" s="6">
        <v>4</v>
      </c>
      <c r="D89" s="110">
        <v>33</v>
      </c>
      <c r="E89" s="6">
        <v>29</v>
      </c>
      <c r="F89" s="38">
        <v>29</v>
      </c>
      <c r="G89" s="9">
        <f t="shared" si="10"/>
        <v>100</v>
      </c>
      <c r="H89" s="10">
        <f t="shared" si="8"/>
        <v>87.878787878787875</v>
      </c>
      <c r="I89" s="43">
        <f t="shared" si="9"/>
        <v>725</v>
      </c>
      <c r="J89" s="74"/>
    </row>
    <row r="90" spans="1:13" ht="27" thickBot="1" x14ac:dyDescent="0.3">
      <c r="A90" s="199"/>
      <c r="B90" s="44" t="s">
        <v>85</v>
      </c>
      <c r="C90" s="40">
        <f>C89*1000/C7</f>
        <v>2.3054755043227666</v>
      </c>
      <c r="D90" s="40">
        <f>D89*1000/D7</f>
        <v>21.85430463576159</v>
      </c>
      <c r="E90" s="114">
        <f>E89*1000/E7</f>
        <v>19.15455746367239</v>
      </c>
      <c r="F90" s="114">
        <f>F89*1000/F7</f>
        <v>19.091507570770244</v>
      </c>
      <c r="G90" s="23">
        <f t="shared" si="10"/>
        <v>99.670836076366029</v>
      </c>
      <c r="H90" s="24">
        <f t="shared" si="8"/>
        <v>87.358110399585058</v>
      </c>
      <c r="I90" s="41">
        <f t="shared" si="9"/>
        <v>828.09414088215942</v>
      </c>
      <c r="J90" s="74"/>
    </row>
    <row r="91" spans="1:13" ht="26.25" x14ac:dyDescent="0.25">
      <c r="A91" s="197">
        <v>13</v>
      </c>
      <c r="B91" s="42" t="s">
        <v>86</v>
      </c>
      <c r="C91" s="6">
        <v>13</v>
      </c>
      <c r="D91" s="6">
        <v>28</v>
      </c>
      <c r="E91" s="6">
        <v>27</v>
      </c>
      <c r="F91" s="6">
        <v>27</v>
      </c>
      <c r="G91" s="9">
        <f t="shared" si="10"/>
        <v>100</v>
      </c>
      <c r="H91" s="10">
        <f t="shared" si="8"/>
        <v>96.428571428571431</v>
      </c>
      <c r="I91" s="43">
        <f t="shared" si="9"/>
        <v>207.69230769230771</v>
      </c>
      <c r="J91" s="74"/>
    </row>
    <row r="92" spans="1:13" ht="26.25" x14ac:dyDescent="0.25">
      <c r="A92" s="198"/>
      <c r="B92" s="52" t="s">
        <v>87</v>
      </c>
      <c r="C92" s="13">
        <v>0</v>
      </c>
      <c r="D92" s="13">
        <v>0</v>
      </c>
      <c r="E92" s="13">
        <v>0</v>
      </c>
      <c r="F92" s="13">
        <v>0</v>
      </c>
      <c r="G92" s="15" t="e">
        <f t="shared" si="10"/>
        <v>#DIV/0!</v>
      </c>
      <c r="H92" s="16" t="e">
        <f t="shared" si="8"/>
        <v>#DIV/0!</v>
      </c>
      <c r="I92" s="50" t="e">
        <f t="shared" si="9"/>
        <v>#DIV/0!</v>
      </c>
      <c r="J92" s="74"/>
    </row>
    <row r="93" spans="1:13" ht="39.75" thickBot="1" x14ac:dyDescent="0.3">
      <c r="A93" s="199"/>
      <c r="B93" s="44" t="s">
        <v>88</v>
      </c>
      <c r="C93" s="40">
        <f>(C91+C92)*10000/C7</f>
        <v>74.927953890489917</v>
      </c>
      <c r="D93" s="40">
        <f>(D91+D92)*10000/D7</f>
        <v>185.43046357615893</v>
      </c>
      <c r="E93" s="40">
        <f>(E91+E92)*10000/E7</f>
        <v>178.33553500660503</v>
      </c>
      <c r="F93" s="40">
        <f>(F91+F92)*10000/F7</f>
        <v>177.74851876234365</v>
      </c>
      <c r="G93" s="23">
        <f t="shared" si="10"/>
        <v>99.670836076366029</v>
      </c>
      <c r="H93" s="24">
        <f t="shared" si="8"/>
        <v>95.85723690397819</v>
      </c>
      <c r="I93" s="41">
        <f t="shared" si="9"/>
        <v>237.22590773282016</v>
      </c>
      <c r="J93" s="74"/>
    </row>
    <row r="94" spans="1:13" ht="50.25" customHeight="1" x14ac:dyDescent="0.25">
      <c r="A94" s="197">
        <v>14</v>
      </c>
      <c r="B94" s="42" t="s">
        <v>89</v>
      </c>
      <c r="C94" s="6"/>
      <c r="D94" s="6">
        <v>728</v>
      </c>
      <c r="E94" s="6">
        <v>728</v>
      </c>
      <c r="F94" s="6">
        <v>728</v>
      </c>
      <c r="G94" s="9">
        <f t="shared" si="10"/>
        <v>100</v>
      </c>
      <c r="H94" s="10">
        <f t="shared" si="8"/>
        <v>100</v>
      </c>
      <c r="I94" s="43" t="e">
        <f t="shared" si="9"/>
        <v>#DIV/0!</v>
      </c>
      <c r="J94" s="74"/>
    </row>
    <row r="95" spans="1:13" ht="39.75" thickBot="1" x14ac:dyDescent="0.3">
      <c r="A95" s="199"/>
      <c r="B95" s="44" t="s">
        <v>90</v>
      </c>
      <c r="C95" s="82">
        <f>C94/C7*100</f>
        <v>0</v>
      </c>
      <c r="D95" s="82">
        <f>D94/D7*100</f>
        <v>48.211920529801318</v>
      </c>
      <c r="E95" s="37">
        <f>E94/E7*100</f>
        <v>48.084544253632764</v>
      </c>
      <c r="F95" s="37">
        <f>F94/F7*100</f>
        <v>47.926267281105986</v>
      </c>
      <c r="G95" s="23">
        <f t="shared" si="10"/>
        <v>99.670836076366015</v>
      </c>
      <c r="H95" s="24">
        <f t="shared" si="8"/>
        <v>99.407504937458853</v>
      </c>
      <c r="I95" s="41" t="e">
        <f t="shared" si="9"/>
        <v>#DIV/0!</v>
      </c>
      <c r="J95" s="74"/>
    </row>
    <row r="96" spans="1:13" x14ac:dyDescent="0.25">
      <c r="A96" s="197">
        <v>15</v>
      </c>
      <c r="B96" s="26" t="s">
        <v>91</v>
      </c>
      <c r="C96" s="6">
        <v>4</v>
      </c>
      <c r="D96" s="110">
        <v>45</v>
      </c>
      <c r="E96" s="38">
        <v>40</v>
      </c>
      <c r="F96" s="38">
        <v>27</v>
      </c>
      <c r="G96" s="9">
        <f t="shared" si="10"/>
        <v>67.5</v>
      </c>
      <c r="H96" s="10">
        <f t="shared" si="8"/>
        <v>60</v>
      </c>
      <c r="I96" s="43">
        <f t="shared" si="9"/>
        <v>675</v>
      </c>
      <c r="J96" s="74"/>
    </row>
    <row r="97" spans="1:10" x14ac:dyDescent="0.25">
      <c r="A97" s="198"/>
      <c r="B97" s="12" t="s">
        <v>92</v>
      </c>
      <c r="C97" s="13">
        <v>4</v>
      </c>
      <c r="D97" s="111">
        <v>30</v>
      </c>
      <c r="E97" s="84">
        <v>40</v>
      </c>
      <c r="F97" s="84">
        <v>26</v>
      </c>
      <c r="G97" s="15">
        <f t="shared" si="10"/>
        <v>65</v>
      </c>
      <c r="H97" s="16">
        <f t="shared" si="8"/>
        <v>86.666666666666671</v>
      </c>
      <c r="I97" s="50">
        <f t="shared" si="9"/>
        <v>650</v>
      </c>
      <c r="J97" s="74"/>
    </row>
    <row r="98" spans="1:10" x14ac:dyDescent="0.25">
      <c r="A98" s="198"/>
      <c r="B98" s="53" t="s">
        <v>93</v>
      </c>
      <c r="C98" s="30">
        <f>C97/C96</f>
        <v>1</v>
      </c>
      <c r="D98" s="30">
        <f>D97/D96</f>
        <v>0.66666666666666663</v>
      </c>
      <c r="E98" s="30">
        <f>E97/E96</f>
        <v>1</v>
      </c>
      <c r="F98" s="30">
        <f>F97/F96</f>
        <v>0.96296296296296291</v>
      </c>
      <c r="G98" s="15">
        <f t="shared" si="10"/>
        <v>96.296296296296291</v>
      </c>
      <c r="H98" s="16">
        <f t="shared" si="8"/>
        <v>144.44444444444443</v>
      </c>
      <c r="I98" s="50">
        <f t="shared" si="9"/>
        <v>96.296296296296291</v>
      </c>
      <c r="J98" s="74"/>
    </row>
    <row r="99" spans="1:10" ht="26.25" x14ac:dyDescent="0.25">
      <c r="A99" s="198"/>
      <c r="B99" s="52" t="s">
        <v>94</v>
      </c>
      <c r="C99" s="13">
        <v>0</v>
      </c>
      <c r="D99" s="13">
        <v>6</v>
      </c>
      <c r="E99" s="84">
        <v>0</v>
      </c>
      <c r="F99" s="84">
        <v>1</v>
      </c>
      <c r="G99" s="15" t="e">
        <f t="shared" si="10"/>
        <v>#DIV/0!</v>
      </c>
      <c r="H99" s="16">
        <f t="shared" si="8"/>
        <v>16.666666666666664</v>
      </c>
      <c r="I99" s="50" t="e">
        <f t="shared" si="9"/>
        <v>#DIV/0!</v>
      </c>
      <c r="J99" s="74"/>
    </row>
    <row r="100" spans="1:10" ht="26.25" x14ac:dyDescent="0.25">
      <c r="A100" s="198"/>
      <c r="B100" s="29" t="s">
        <v>95</v>
      </c>
      <c r="C100" s="30">
        <f>C99/C96</f>
        <v>0</v>
      </c>
      <c r="D100" s="30">
        <f>D99/D96</f>
        <v>0.13333333333333333</v>
      </c>
      <c r="E100" s="30">
        <f>E99/E96</f>
        <v>0</v>
      </c>
      <c r="F100" s="30">
        <f>F99/F96</f>
        <v>3.7037037037037035E-2</v>
      </c>
      <c r="G100" s="15" t="e">
        <f t="shared" si="10"/>
        <v>#DIV/0!</v>
      </c>
      <c r="H100" s="16">
        <f t="shared" si="8"/>
        <v>27.777777777777779</v>
      </c>
      <c r="I100" s="50" t="e">
        <f t="shared" si="9"/>
        <v>#DIV/0!</v>
      </c>
      <c r="J100" s="74"/>
    </row>
    <row r="101" spans="1:10" ht="26.25" x14ac:dyDescent="0.25">
      <c r="A101" s="198"/>
      <c r="B101" s="85" t="s">
        <v>96</v>
      </c>
      <c r="C101" s="86">
        <f>C96*100000/C7</f>
        <v>230.54755043227667</v>
      </c>
      <c r="D101" s="86">
        <f>D96*100000/D7</f>
        <v>2980.1324503311257</v>
      </c>
      <c r="E101" s="86">
        <f>E96*100000/E7</f>
        <v>2642.0079260237781</v>
      </c>
      <c r="F101" s="86">
        <f>F96*100000/F7</f>
        <v>1777.4851876234366</v>
      </c>
      <c r="G101" s="15">
        <f t="shared" si="10"/>
        <v>67.277814351547079</v>
      </c>
      <c r="H101" s="16">
        <f t="shared" si="8"/>
        <v>59.644502962475322</v>
      </c>
      <c r="I101" s="50">
        <f t="shared" si="9"/>
        <v>770.9842001316656</v>
      </c>
      <c r="J101" s="74"/>
    </row>
    <row r="102" spans="1:10" ht="15.75" thickBot="1" x14ac:dyDescent="0.3">
      <c r="A102" s="199"/>
      <c r="B102" s="20" t="s">
        <v>97</v>
      </c>
      <c r="C102" s="21">
        <v>0</v>
      </c>
      <c r="D102" s="112">
        <v>1</v>
      </c>
      <c r="E102" s="87">
        <v>0</v>
      </c>
      <c r="F102" s="87">
        <v>1</v>
      </c>
      <c r="G102" s="23" t="e">
        <f t="shared" si="10"/>
        <v>#DIV/0!</v>
      </c>
      <c r="H102" s="24">
        <f t="shared" si="8"/>
        <v>100</v>
      </c>
      <c r="I102" s="41" t="e">
        <f t="shared" si="9"/>
        <v>#DIV/0!</v>
      </c>
      <c r="J102" s="74"/>
    </row>
    <row r="103" spans="1:10" ht="27" thickBot="1" x14ac:dyDescent="0.3">
      <c r="A103" s="88">
        <v>16</v>
      </c>
      <c r="B103" s="89" t="s">
        <v>98</v>
      </c>
      <c r="C103" s="90">
        <v>171.6</v>
      </c>
      <c r="D103" s="90">
        <v>1109.8</v>
      </c>
      <c r="E103" s="90">
        <v>1323.29</v>
      </c>
      <c r="F103" s="90">
        <v>1279.6400000000001</v>
      </c>
      <c r="G103" s="91">
        <f t="shared" si="10"/>
        <v>96.701403320511773</v>
      </c>
      <c r="H103" s="92">
        <f t="shared" si="8"/>
        <v>115.30365831681387</v>
      </c>
      <c r="I103" s="93">
        <f t="shared" si="9"/>
        <v>745.71095571095577</v>
      </c>
      <c r="J103" s="74"/>
    </row>
    <row r="104" spans="1:10" ht="26.25" x14ac:dyDescent="0.25">
      <c r="A104" s="197">
        <v>17</v>
      </c>
      <c r="B104" s="42" t="s">
        <v>99</v>
      </c>
      <c r="C104" s="6"/>
      <c r="D104" s="6">
        <v>2082.4</v>
      </c>
      <c r="E104" s="6">
        <v>2693.5</v>
      </c>
      <c r="F104" s="6">
        <v>2441.1999999999998</v>
      </c>
      <c r="G104" s="9">
        <f t="shared" si="10"/>
        <v>90.633005383330229</v>
      </c>
      <c r="H104" s="10">
        <f t="shared" si="8"/>
        <v>117.23011909335381</v>
      </c>
      <c r="I104" s="43" t="e">
        <f t="shared" si="9"/>
        <v>#DIV/0!</v>
      </c>
      <c r="J104" s="74"/>
    </row>
    <row r="105" spans="1:10" ht="39" x14ac:dyDescent="0.25">
      <c r="A105" s="198"/>
      <c r="B105" s="52" t="s">
        <v>100</v>
      </c>
      <c r="C105" s="13">
        <v>0</v>
      </c>
      <c r="D105" s="13">
        <v>0</v>
      </c>
      <c r="E105" s="13">
        <v>0</v>
      </c>
      <c r="F105" s="13">
        <v>0</v>
      </c>
      <c r="G105" s="15" t="e">
        <f t="shared" si="10"/>
        <v>#DIV/0!</v>
      </c>
      <c r="H105" s="16" t="e">
        <f t="shared" si="8"/>
        <v>#DIV/0!</v>
      </c>
      <c r="I105" s="50" t="e">
        <f t="shared" si="9"/>
        <v>#DIV/0!</v>
      </c>
      <c r="J105" s="74"/>
    </row>
    <row r="106" spans="1:10" ht="39.75" thickBot="1" x14ac:dyDescent="0.3">
      <c r="A106" s="199"/>
      <c r="B106" s="44" t="s">
        <v>101</v>
      </c>
      <c r="C106" s="33" t="e">
        <f>C105/C104</f>
        <v>#DIV/0!</v>
      </c>
      <c r="D106" s="33">
        <f>D105/D104</f>
        <v>0</v>
      </c>
      <c r="E106" s="33">
        <f>E105/E104</f>
        <v>0</v>
      </c>
      <c r="F106" s="33">
        <f>F105/F104</f>
        <v>0</v>
      </c>
      <c r="G106" s="23" t="e">
        <f t="shared" si="10"/>
        <v>#DIV/0!</v>
      </c>
      <c r="H106" s="24" t="e">
        <f t="shared" si="8"/>
        <v>#DIV/0!</v>
      </c>
      <c r="I106" s="41" t="e">
        <f t="shared" si="9"/>
        <v>#DIV/0!</v>
      </c>
      <c r="J106" s="74"/>
    </row>
    <row r="107" spans="1:10" ht="39" x14ac:dyDescent="0.25">
      <c r="A107" s="197">
        <v>18</v>
      </c>
      <c r="B107" s="42" t="s">
        <v>102</v>
      </c>
      <c r="C107" s="6">
        <v>1521</v>
      </c>
      <c r="D107" s="102">
        <v>1510</v>
      </c>
      <c r="E107" s="38">
        <v>1514</v>
      </c>
      <c r="F107" s="8">
        <v>1519</v>
      </c>
      <c r="G107" s="9">
        <f t="shared" si="10"/>
        <v>100.33025099075297</v>
      </c>
      <c r="H107" s="10">
        <f t="shared" si="8"/>
        <v>100.59602649006622</v>
      </c>
      <c r="I107" s="43">
        <f t="shared" si="9"/>
        <v>99.86850756081526</v>
      </c>
      <c r="J107" s="74">
        <v>100</v>
      </c>
    </row>
    <row r="108" spans="1:10" ht="52.5" thickBot="1" x14ac:dyDescent="0.3">
      <c r="A108" s="199"/>
      <c r="B108" s="44" t="s">
        <v>103</v>
      </c>
      <c r="C108" s="94">
        <f>C107/C7</f>
        <v>0.87665706051873193</v>
      </c>
      <c r="D108" s="94">
        <f>D107/D7</f>
        <v>1</v>
      </c>
      <c r="E108" s="94">
        <f>E107/E7</f>
        <v>1</v>
      </c>
      <c r="F108" s="95">
        <f>F107/F7</f>
        <v>1</v>
      </c>
      <c r="G108" s="23">
        <f t="shared" si="10"/>
        <v>100</v>
      </c>
      <c r="H108" s="24">
        <f t="shared" si="8"/>
        <v>100</v>
      </c>
      <c r="I108" s="41">
        <f t="shared" si="9"/>
        <v>114.06969099276792</v>
      </c>
      <c r="J108" s="74"/>
    </row>
    <row r="109" spans="1:10" ht="39" x14ac:dyDescent="0.25">
      <c r="A109" s="197">
        <v>19</v>
      </c>
      <c r="B109" s="42" t="s">
        <v>104</v>
      </c>
      <c r="C109" s="6">
        <v>9.74</v>
      </c>
      <c r="D109" s="6">
        <v>9.74</v>
      </c>
      <c r="E109" s="6">
        <v>9.74</v>
      </c>
      <c r="F109" s="6">
        <v>9.74</v>
      </c>
      <c r="G109" s="9">
        <f t="shared" si="10"/>
        <v>100</v>
      </c>
      <c r="H109" s="10">
        <f t="shared" si="8"/>
        <v>100</v>
      </c>
      <c r="I109" s="43">
        <f t="shared" si="9"/>
        <v>100</v>
      </c>
      <c r="J109" s="74"/>
    </row>
    <row r="110" spans="1:10" ht="51.75" x14ac:dyDescent="0.25">
      <c r="A110" s="198"/>
      <c r="B110" s="52" t="s">
        <v>105</v>
      </c>
      <c r="C110" s="13">
        <v>5</v>
      </c>
      <c r="D110" s="13">
        <v>5.0999999999999996</v>
      </c>
      <c r="E110" s="13">
        <v>5.0999999999999996</v>
      </c>
      <c r="F110" s="13">
        <v>5.0999999999999996</v>
      </c>
      <c r="G110" s="15">
        <f t="shared" si="10"/>
        <v>100</v>
      </c>
      <c r="H110" s="16">
        <f t="shared" si="8"/>
        <v>100</v>
      </c>
      <c r="I110" s="50">
        <f t="shared" si="9"/>
        <v>102</v>
      </c>
      <c r="J110" s="74"/>
    </row>
    <row r="111" spans="1:10" ht="78" thickBot="1" x14ac:dyDescent="0.3">
      <c r="A111" s="199"/>
      <c r="B111" s="44" t="s">
        <v>106</v>
      </c>
      <c r="C111" s="94">
        <f>C110/C109</f>
        <v>0.51334702258726894</v>
      </c>
      <c r="D111" s="94">
        <f>D110/D109</f>
        <v>0.52361396303901431</v>
      </c>
      <c r="E111" s="94">
        <f>E110/E109</f>
        <v>0.52361396303901431</v>
      </c>
      <c r="F111" s="94">
        <f>F110/F109</f>
        <v>0.52361396303901431</v>
      </c>
      <c r="G111" s="23">
        <f t="shared" si="10"/>
        <v>100</v>
      </c>
      <c r="H111" s="24">
        <f t="shared" si="8"/>
        <v>100</v>
      </c>
      <c r="I111" s="41">
        <f t="shared" si="9"/>
        <v>102</v>
      </c>
      <c r="J111" s="74"/>
    </row>
    <row r="112" spans="1:10" x14ac:dyDescent="0.25">
      <c r="A112" s="197">
        <v>20</v>
      </c>
      <c r="B112" s="42" t="s">
        <v>107</v>
      </c>
      <c r="C112" s="6">
        <v>16890</v>
      </c>
      <c r="D112" s="6">
        <v>16890</v>
      </c>
      <c r="E112" s="6">
        <v>16890</v>
      </c>
      <c r="F112" s="6">
        <v>16890</v>
      </c>
      <c r="G112" s="9">
        <f t="shared" si="10"/>
        <v>100</v>
      </c>
      <c r="H112" s="10">
        <f t="shared" si="8"/>
        <v>100</v>
      </c>
      <c r="I112" s="43">
        <f t="shared" si="9"/>
        <v>100</v>
      </c>
      <c r="J112" s="74"/>
    </row>
    <row r="113" spans="1:10" ht="39" x14ac:dyDescent="0.25">
      <c r="A113" s="198"/>
      <c r="B113" s="52" t="s">
        <v>108</v>
      </c>
      <c r="C113" s="13">
        <v>1853</v>
      </c>
      <c r="D113" s="13">
        <v>16510</v>
      </c>
      <c r="E113" s="13">
        <v>16510</v>
      </c>
      <c r="F113" s="13">
        <v>16510</v>
      </c>
      <c r="G113" s="15">
        <f t="shared" si="10"/>
        <v>100</v>
      </c>
      <c r="H113" s="16">
        <f t="shared" si="8"/>
        <v>100</v>
      </c>
      <c r="I113" s="50">
        <f t="shared" si="9"/>
        <v>890.98758769562869</v>
      </c>
      <c r="J113" s="74"/>
    </row>
    <row r="114" spans="1:10" ht="52.5" thickBot="1" x14ac:dyDescent="0.3">
      <c r="A114" s="199"/>
      <c r="B114" s="44" t="s">
        <v>109</v>
      </c>
      <c r="C114" s="94">
        <f>C113/C112</f>
        <v>0.10970988750740084</v>
      </c>
      <c r="D114" s="94">
        <f>D113/D112</f>
        <v>0.97750148016577854</v>
      </c>
      <c r="E114" s="94">
        <f>E113/E112</f>
        <v>0.97750148016577854</v>
      </c>
      <c r="F114" s="94">
        <f>F113/F112</f>
        <v>0.97750148016577854</v>
      </c>
      <c r="G114" s="23">
        <f t="shared" si="10"/>
        <v>100</v>
      </c>
      <c r="H114" s="24">
        <f t="shared" si="8"/>
        <v>100</v>
      </c>
      <c r="I114" s="41">
        <f t="shared" si="9"/>
        <v>890.98758769562869</v>
      </c>
      <c r="J114" s="74"/>
    </row>
    <row r="115" spans="1:10" ht="39" x14ac:dyDescent="0.25">
      <c r="A115" s="197">
        <v>21</v>
      </c>
      <c r="B115" s="42" t="s">
        <v>110</v>
      </c>
      <c r="C115" s="6">
        <v>64</v>
      </c>
      <c r="D115" s="6">
        <v>90</v>
      </c>
      <c r="E115" s="6">
        <v>90</v>
      </c>
      <c r="F115" s="6">
        <v>90</v>
      </c>
      <c r="G115" s="9">
        <f t="shared" si="10"/>
        <v>100</v>
      </c>
      <c r="H115" s="10">
        <f t="shared" si="8"/>
        <v>100</v>
      </c>
      <c r="I115" s="43">
        <f t="shared" si="9"/>
        <v>140.625</v>
      </c>
      <c r="J115" s="74"/>
    </row>
    <row r="116" spans="1:10" x14ac:dyDescent="0.25">
      <c r="A116" s="198"/>
      <c r="B116" s="52" t="s">
        <v>111</v>
      </c>
      <c r="C116" s="13">
        <v>56</v>
      </c>
      <c r="D116" s="117">
        <v>90</v>
      </c>
      <c r="E116" s="117">
        <v>90</v>
      </c>
      <c r="F116" s="117">
        <v>90</v>
      </c>
      <c r="G116" s="15">
        <f t="shared" si="10"/>
        <v>100</v>
      </c>
      <c r="H116" s="16">
        <f t="shared" si="8"/>
        <v>100</v>
      </c>
      <c r="I116" s="50">
        <f t="shared" si="9"/>
        <v>160.71428571428572</v>
      </c>
      <c r="J116" s="74"/>
    </row>
    <row r="117" spans="1:10" ht="27" thickBot="1" x14ac:dyDescent="0.3">
      <c r="A117" s="199"/>
      <c r="B117" s="44" t="s">
        <v>112</v>
      </c>
      <c r="C117" s="94">
        <f>C116/C115</f>
        <v>0.875</v>
      </c>
      <c r="D117" s="94">
        <f>D116/D115</f>
        <v>1</v>
      </c>
      <c r="E117" s="94">
        <f>E116/E115</f>
        <v>1</v>
      </c>
      <c r="F117" s="94">
        <f>F116/F115</f>
        <v>1</v>
      </c>
      <c r="G117" s="23">
        <f t="shared" si="10"/>
        <v>100</v>
      </c>
      <c r="H117" s="24">
        <f t="shared" si="8"/>
        <v>100</v>
      </c>
      <c r="I117" s="41">
        <f t="shared" si="9"/>
        <v>114.28571428571428</v>
      </c>
      <c r="J117" s="74"/>
    </row>
    <row r="118" spans="1:10" ht="39" x14ac:dyDescent="0.25">
      <c r="A118" s="197">
        <v>22</v>
      </c>
      <c r="B118" s="42" t="s">
        <v>113</v>
      </c>
      <c r="C118" s="6">
        <v>6636</v>
      </c>
      <c r="D118" s="35">
        <v>16333</v>
      </c>
      <c r="E118" s="6">
        <v>12922</v>
      </c>
      <c r="F118" s="35">
        <v>13112</v>
      </c>
      <c r="G118" s="9">
        <f t="shared" si="10"/>
        <v>101.4703606252902</v>
      </c>
      <c r="H118" s="10">
        <f t="shared" si="8"/>
        <v>80.279189371211658</v>
      </c>
      <c r="I118" s="43">
        <f t="shared" si="9"/>
        <v>197.58890898131403</v>
      </c>
      <c r="J118" s="74"/>
    </row>
    <row r="119" spans="1:10" ht="39" x14ac:dyDescent="0.25">
      <c r="A119" s="198"/>
      <c r="B119" s="52" t="s">
        <v>114</v>
      </c>
      <c r="C119" s="13">
        <v>1385</v>
      </c>
      <c r="D119" s="96">
        <v>950</v>
      </c>
      <c r="E119" s="13">
        <v>2324</v>
      </c>
      <c r="F119" s="96">
        <v>360</v>
      </c>
      <c r="G119" s="15">
        <f t="shared" si="10"/>
        <v>15.490533562822719</v>
      </c>
      <c r="H119" s="16">
        <f t="shared" si="8"/>
        <v>37.894736842105267</v>
      </c>
      <c r="I119" s="50">
        <f t="shared" si="9"/>
        <v>25.992779783393498</v>
      </c>
      <c r="J119" s="74"/>
    </row>
    <row r="120" spans="1:10" ht="39.75" thickBot="1" x14ac:dyDescent="0.3">
      <c r="A120" s="199"/>
      <c r="B120" s="44" t="s">
        <v>115</v>
      </c>
      <c r="C120" s="94">
        <f>C119/C7</f>
        <v>0.79827089337175794</v>
      </c>
      <c r="D120" s="94">
        <f>D119/D7</f>
        <v>0.62913907284768211</v>
      </c>
      <c r="E120" s="94">
        <f>E119/E7</f>
        <v>1.535006605019815</v>
      </c>
      <c r="F120" s="94">
        <f>F119/F7</f>
        <v>0.2369980250164582</v>
      </c>
      <c r="G120" s="23">
        <f t="shared" si="10"/>
        <v>15.439544314755496</v>
      </c>
      <c r="H120" s="24">
        <f t="shared" si="8"/>
        <v>37.670212397352834</v>
      </c>
      <c r="I120" s="41">
        <f t="shared" si="9"/>
        <v>29.688922267404688</v>
      </c>
      <c r="J120" s="74"/>
    </row>
    <row r="121" spans="1:10" ht="39" x14ac:dyDescent="0.25">
      <c r="A121" s="197">
        <v>23</v>
      </c>
      <c r="B121" s="42" t="s">
        <v>116</v>
      </c>
      <c r="C121" s="6">
        <v>225</v>
      </c>
      <c r="D121" s="6">
        <v>479</v>
      </c>
      <c r="E121" s="6">
        <v>479</v>
      </c>
      <c r="F121" s="6">
        <v>479</v>
      </c>
      <c r="G121" s="9">
        <f t="shared" si="10"/>
        <v>100</v>
      </c>
      <c r="H121" s="10">
        <f t="shared" si="8"/>
        <v>100</v>
      </c>
      <c r="I121" s="43">
        <f t="shared" si="9"/>
        <v>212.88888888888891</v>
      </c>
      <c r="J121" s="74"/>
    </row>
    <row r="122" spans="1:10" ht="39.75" thickBot="1" x14ac:dyDescent="0.3">
      <c r="A122" s="199"/>
      <c r="B122" s="44" t="s">
        <v>117</v>
      </c>
      <c r="C122" s="94">
        <f>C121/C7</f>
        <v>0.12968299711815562</v>
      </c>
      <c r="D122" s="94">
        <f>D121/D7</f>
        <v>0.3172185430463576</v>
      </c>
      <c r="E122" s="94">
        <f>E121/E7</f>
        <v>0.31638044914134744</v>
      </c>
      <c r="F122" s="94">
        <f>F121/F7</f>
        <v>0.31533903884134301</v>
      </c>
      <c r="G122" s="23">
        <f t="shared" si="10"/>
        <v>99.670836076366029</v>
      </c>
      <c r="H122" s="24">
        <f t="shared" si="8"/>
        <v>99.407504937458867</v>
      </c>
      <c r="I122" s="41">
        <f t="shared" si="9"/>
        <v>243.16143661765784</v>
      </c>
      <c r="J122" s="74"/>
    </row>
    <row r="123" spans="1:10" x14ac:dyDescent="0.25">
      <c r="A123" s="97"/>
      <c r="B123" s="97"/>
      <c r="C123" s="98"/>
      <c r="D123" s="98"/>
      <c r="E123" s="99"/>
      <c r="F123" s="98"/>
      <c r="G123" s="98"/>
      <c r="H123" s="98"/>
      <c r="I123" s="98"/>
      <c r="J123" s="74"/>
    </row>
    <row r="124" spans="1:10" x14ac:dyDescent="0.25">
      <c r="A124" s="97"/>
      <c r="B124" s="97" t="s">
        <v>118</v>
      </c>
      <c r="C124" s="98"/>
      <c r="D124" s="98"/>
      <c r="E124" s="98"/>
      <c r="F124" s="98"/>
      <c r="G124" s="98"/>
      <c r="H124" s="98"/>
      <c r="I124" s="98"/>
      <c r="J124" s="74"/>
    </row>
    <row r="125" spans="1:10" x14ac:dyDescent="0.25">
      <c r="A125" s="97"/>
      <c r="B125" s="97" t="s">
        <v>119</v>
      </c>
      <c r="C125" s="98"/>
      <c r="D125" s="98"/>
      <c r="E125" s="98"/>
      <c r="F125" s="98"/>
      <c r="G125" s="98"/>
      <c r="H125" s="98"/>
      <c r="I125" s="98"/>
      <c r="J125" s="74"/>
    </row>
    <row r="126" spans="1:10" x14ac:dyDescent="0.25">
      <c r="A126" s="97"/>
      <c r="B126" s="97"/>
      <c r="C126" s="98"/>
      <c r="D126" s="98"/>
      <c r="E126" s="100"/>
      <c r="F126" s="100"/>
      <c r="G126" s="98"/>
      <c r="H126" s="98"/>
      <c r="I126" s="98"/>
      <c r="J126" s="74"/>
    </row>
    <row r="127" spans="1:10" x14ac:dyDescent="0.25">
      <c r="A127" s="97"/>
      <c r="B127" s="97"/>
      <c r="C127" s="98"/>
      <c r="D127" s="98"/>
      <c r="E127" s="98"/>
      <c r="F127" s="98"/>
      <c r="G127" s="98"/>
      <c r="H127" s="98"/>
      <c r="I127" s="98"/>
      <c r="J127" s="74"/>
    </row>
    <row r="128" spans="1:10" x14ac:dyDescent="0.25">
      <c r="A128" s="97"/>
      <c r="B128" s="97"/>
      <c r="C128" s="98"/>
      <c r="D128" s="98"/>
      <c r="E128" s="98"/>
      <c r="F128" s="98"/>
      <c r="G128" s="98"/>
      <c r="H128" s="98"/>
      <c r="I128" s="98"/>
      <c r="J128" s="74"/>
    </row>
    <row r="129" spans="1:10" x14ac:dyDescent="0.25">
      <c r="A129" s="97"/>
      <c r="B129" s="97"/>
      <c r="C129" s="98"/>
      <c r="D129" s="98"/>
      <c r="E129" s="98"/>
      <c r="F129" s="98"/>
      <c r="G129" s="98"/>
      <c r="H129" s="98"/>
      <c r="I129" s="98"/>
      <c r="J129" s="74"/>
    </row>
    <row r="130" spans="1:10" x14ac:dyDescent="0.25">
      <c r="A130" s="97"/>
      <c r="B130" s="97"/>
      <c r="C130" s="98"/>
      <c r="D130" s="98"/>
      <c r="E130" s="98"/>
      <c r="F130" s="98"/>
      <c r="G130" s="98"/>
      <c r="H130" s="98"/>
      <c r="I130" s="98"/>
      <c r="J130" s="74"/>
    </row>
    <row r="131" spans="1:10" x14ac:dyDescent="0.25">
      <c r="A131" s="97"/>
      <c r="B131" s="97"/>
      <c r="C131" s="98"/>
      <c r="D131" s="98"/>
      <c r="E131" s="98"/>
      <c r="F131" s="98"/>
      <c r="G131" s="98"/>
      <c r="H131" s="98"/>
      <c r="I131" s="98"/>
      <c r="J131" s="74"/>
    </row>
    <row r="132" spans="1:10" x14ac:dyDescent="0.25">
      <c r="A132" s="97"/>
      <c r="B132" s="97"/>
      <c r="C132" s="98"/>
      <c r="D132" s="98"/>
      <c r="E132" s="98"/>
      <c r="F132" s="98"/>
      <c r="G132" s="98"/>
      <c r="H132" s="98"/>
      <c r="I132" s="98"/>
      <c r="J132" s="74"/>
    </row>
    <row r="133" spans="1:10" x14ac:dyDescent="0.25">
      <c r="A133" s="97"/>
      <c r="B133" s="97"/>
      <c r="C133" s="98"/>
      <c r="D133" s="98"/>
      <c r="E133" s="98"/>
      <c r="F133" s="98"/>
      <c r="G133" s="98"/>
      <c r="H133" s="98"/>
      <c r="I133" s="98"/>
      <c r="J133" s="74"/>
    </row>
    <row r="134" spans="1:10" x14ac:dyDescent="0.25">
      <c r="A134" s="97"/>
      <c r="B134" s="97"/>
      <c r="C134" s="98"/>
      <c r="D134" s="98"/>
      <c r="E134" s="98"/>
      <c r="F134" s="98"/>
      <c r="G134" s="98"/>
      <c r="H134" s="98"/>
      <c r="I134" s="98"/>
      <c r="J134" s="74"/>
    </row>
    <row r="135" spans="1:10" x14ac:dyDescent="0.25">
      <c r="A135" s="97"/>
      <c r="B135" s="97"/>
      <c r="C135" s="98"/>
      <c r="D135" s="98"/>
      <c r="E135" s="98"/>
      <c r="F135" s="98"/>
      <c r="G135" s="98"/>
      <c r="H135" s="98"/>
      <c r="I135" s="98"/>
      <c r="J135" s="74"/>
    </row>
    <row r="136" spans="1:10" x14ac:dyDescent="0.25">
      <c r="A136" s="97"/>
      <c r="B136" s="97"/>
      <c r="C136" s="98"/>
      <c r="D136" s="98"/>
      <c r="E136" s="98"/>
      <c r="F136" s="98"/>
      <c r="G136" s="98"/>
      <c r="H136" s="98"/>
      <c r="I136" s="98"/>
      <c r="J136" s="74"/>
    </row>
    <row r="137" spans="1:10" x14ac:dyDescent="0.25">
      <c r="A137" s="97"/>
      <c r="B137" s="97"/>
      <c r="C137" s="98"/>
      <c r="D137" s="98"/>
      <c r="E137" s="98"/>
      <c r="F137" s="98"/>
      <c r="G137" s="98"/>
      <c r="H137" s="98"/>
      <c r="I137" s="98"/>
      <c r="J137" s="74"/>
    </row>
    <row r="138" spans="1:10" x14ac:dyDescent="0.25">
      <c r="A138" s="97"/>
      <c r="B138" s="97"/>
      <c r="C138" s="98"/>
      <c r="D138" s="98"/>
      <c r="E138" s="98"/>
      <c r="F138" s="98"/>
      <c r="G138" s="98"/>
      <c r="H138" s="98"/>
      <c r="I138" s="98"/>
      <c r="J138" s="74"/>
    </row>
    <row r="139" spans="1:10" x14ac:dyDescent="0.25">
      <c r="A139" s="97"/>
      <c r="B139" s="97"/>
      <c r="C139" s="98"/>
      <c r="D139" s="98"/>
      <c r="E139" s="98"/>
      <c r="F139" s="98"/>
      <c r="G139" s="98"/>
      <c r="H139" s="98"/>
      <c r="I139" s="98"/>
      <c r="J139" s="74"/>
    </row>
    <row r="140" spans="1:10" x14ac:dyDescent="0.25">
      <c r="A140" s="97"/>
      <c r="B140" s="97"/>
      <c r="C140" s="98"/>
      <c r="D140" s="98"/>
      <c r="E140" s="98"/>
      <c r="F140" s="98"/>
      <c r="G140" s="98"/>
      <c r="H140" s="98"/>
      <c r="I140" s="98"/>
      <c r="J140" s="74"/>
    </row>
    <row r="141" spans="1:10" x14ac:dyDescent="0.25">
      <c r="A141" s="97"/>
      <c r="B141" s="97"/>
      <c r="C141" s="98"/>
      <c r="D141" s="98"/>
      <c r="E141" s="98"/>
      <c r="F141" s="98"/>
      <c r="G141" s="98"/>
      <c r="H141" s="98"/>
      <c r="I141" s="98"/>
      <c r="J141" s="74"/>
    </row>
    <row r="142" spans="1:10" x14ac:dyDescent="0.25">
      <c r="A142" s="97"/>
      <c r="B142" s="97"/>
      <c r="C142" s="98"/>
      <c r="D142" s="98"/>
      <c r="E142" s="98"/>
      <c r="F142" s="98"/>
      <c r="G142" s="98"/>
      <c r="H142" s="98"/>
      <c r="I142" s="98"/>
      <c r="J142" s="74"/>
    </row>
    <row r="143" spans="1:10" x14ac:dyDescent="0.25">
      <c r="A143" s="97"/>
      <c r="B143" s="97"/>
      <c r="C143" s="98"/>
      <c r="D143" s="98"/>
      <c r="E143" s="98"/>
      <c r="F143" s="98"/>
      <c r="G143" s="98"/>
      <c r="H143" s="98"/>
      <c r="I143" s="98"/>
      <c r="J143" s="74"/>
    </row>
    <row r="144" spans="1:10" x14ac:dyDescent="0.25">
      <c r="A144" s="97"/>
      <c r="B144" s="97"/>
      <c r="C144" s="98"/>
      <c r="D144" s="98"/>
      <c r="E144" s="98"/>
      <c r="F144" s="98"/>
      <c r="G144" s="98"/>
      <c r="H144" s="98"/>
      <c r="I144" s="98"/>
      <c r="J144" s="74"/>
    </row>
    <row r="145" spans="1:10" x14ac:dyDescent="0.25">
      <c r="A145" s="97"/>
      <c r="B145" s="97"/>
      <c r="C145" s="98"/>
      <c r="D145" s="98"/>
      <c r="E145" s="98"/>
      <c r="F145" s="98"/>
      <c r="G145" s="98"/>
      <c r="H145" s="98"/>
      <c r="I145" s="98"/>
      <c r="J145" s="74"/>
    </row>
    <row r="146" spans="1:10" x14ac:dyDescent="0.25">
      <c r="A146" s="97"/>
      <c r="B146" s="97"/>
      <c r="C146" s="98"/>
      <c r="D146" s="98"/>
      <c r="E146" s="98"/>
      <c r="F146" s="98"/>
      <c r="G146" s="98"/>
      <c r="H146" s="98"/>
      <c r="I146" s="98"/>
      <c r="J146" s="74"/>
    </row>
    <row r="147" spans="1:10" x14ac:dyDescent="0.25">
      <c r="A147" s="97"/>
      <c r="B147" s="97"/>
      <c r="C147" s="98"/>
      <c r="D147" s="98"/>
      <c r="E147" s="98"/>
      <c r="F147" s="98"/>
      <c r="G147" s="98"/>
      <c r="H147" s="98"/>
      <c r="I147" s="98"/>
      <c r="J147" s="74"/>
    </row>
    <row r="148" spans="1:10" x14ac:dyDescent="0.25">
      <c r="A148" s="97"/>
      <c r="B148" s="97"/>
      <c r="C148" s="98"/>
      <c r="D148" s="98"/>
      <c r="E148" s="98"/>
      <c r="F148" s="98"/>
      <c r="G148" s="98"/>
      <c r="H148" s="98"/>
      <c r="I148" s="98"/>
      <c r="J148" s="74"/>
    </row>
    <row r="149" spans="1:10" x14ac:dyDescent="0.25">
      <c r="A149" s="97"/>
      <c r="B149" s="97"/>
      <c r="C149" s="98"/>
      <c r="D149" s="98"/>
      <c r="E149" s="98"/>
      <c r="F149" s="98"/>
      <c r="G149" s="98"/>
      <c r="H149" s="98"/>
      <c r="I149" s="98"/>
      <c r="J149" s="74"/>
    </row>
    <row r="150" spans="1:10" x14ac:dyDescent="0.25">
      <c r="A150" s="97"/>
      <c r="B150" s="97"/>
      <c r="C150" s="98"/>
      <c r="D150" s="98"/>
      <c r="E150" s="98"/>
      <c r="F150" s="98"/>
      <c r="G150" s="98"/>
      <c r="H150" s="98"/>
      <c r="I150" s="98"/>
      <c r="J150" s="74"/>
    </row>
    <row r="151" spans="1:10" x14ac:dyDescent="0.25">
      <c r="A151" s="97"/>
      <c r="B151" s="97"/>
      <c r="C151" s="98"/>
      <c r="D151" s="98"/>
      <c r="E151" s="98"/>
      <c r="F151" s="98"/>
      <c r="G151" s="98"/>
      <c r="H151" s="98"/>
      <c r="I151" s="98"/>
      <c r="J151" s="74"/>
    </row>
    <row r="152" spans="1:10" x14ac:dyDescent="0.25">
      <c r="A152" s="97"/>
      <c r="B152" s="97"/>
      <c r="C152" s="98"/>
      <c r="D152" s="98"/>
      <c r="E152" s="98"/>
      <c r="F152" s="98"/>
      <c r="G152" s="98"/>
      <c r="H152" s="98"/>
      <c r="I152" s="98"/>
      <c r="J152" s="74"/>
    </row>
    <row r="153" spans="1:10" x14ac:dyDescent="0.25">
      <c r="A153" s="97"/>
      <c r="B153" s="97"/>
      <c r="C153" s="98"/>
      <c r="D153" s="98"/>
      <c r="E153" s="98"/>
      <c r="F153" s="98"/>
      <c r="G153" s="98"/>
      <c r="H153" s="98"/>
      <c r="I153" s="98"/>
      <c r="J153" s="74"/>
    </row>
    <row r="154" spans="1:10" x14ac:dyDescent="0.25">
      <c r="A154" s="97"/>
      <c r="B154" s="97"/>
      <c r="C154" s="98"/>
      <c r="D154" s="98"/>
      <c r="E154" s="98"/>
      <c r="F154" s="98"/>
      <c r="G154" s="98"/>
      <c r="H154" s="98"/>
      <c r="I154" s="98"/>
      <c r="J154" s="74"/>
    </row>
    <row r="155" spans="1:10" x14ac:dyDescent="0.25">
      <c r="A155" s="97"/>
      <c r="B155" s="97"/>
      <c r="C155" s="98"/>
      <c r="D155" s="98"/>
      <c r="E155" s="98"/>
      <c r="F155" s="98"/>
      <c r="G155" s="98"/>
      <c r="H155" s="98"/>
      <c r="I155" s="98"/>
      <c r="J155" s="74"/>
    </row>
    <row r="156" spans="1:10" x14ac:dyDescent="0.25">
      <c r="A156" s="97"/>
      <c r="B156" s="97"/>
      <c r="C156" s="98"/>
      <c r="D156" s="98"/>
      <c r="E156" s="98"/>
      <c r="F156" s="98"/>
      <c r="G156" s="98"/>
      <c r="H156" s="98"/>
      <c r="I156" s="98"/>
      <c r="J156" s="74"/>
    </row>
    <row r="157" spans="1:10" x14ac:dyDescent="0.25">
      <c r="A157" s="97"/>
      <c r="B157" s="97"/>
      <c r="C157" s="98"/>
      <c r="D157" s="98"/>
      <c r="E157" s="98"/>
      <c r="F157" s="98"/>
      <c r="G157" s="98"/>
      <c r="H157" s="98"/>
      <c r="I157" s="98"/>
      <c r="J157" s="74"/>
    </row>
    <row r="158" spans="1:10" x14ac:dyDescent="0.25">
      <c r="A158" s="97"/>
      <c r="B158" s="97"/>
      <c r="C158" s="98"/>
      <c r="D158" s="98"/>
      <c r="E158" s="98"/>
      <c r="F158" s="98"/>
      <c r="G158" s="98"/>
      <c r="H158" s="98"/>
      <c r="I158" s="98"/>
      <c r="J158" s="74"/>
    </row>
    <row r="159" spans="1:10" x14ac:dyDescent="0.25">
      <c r="A159" s="97"/>
      <c r="B159" s="97"/>
      <c r="C159" s="98"/>
      <c r="D159" s="98"/>
      <c r="E159" s="98"/>
      <c r="F159" s="98"/>
      <c r="G159" s="98"/>
      <c r="H159" s="98"/>
      <c r="I159" s="98"/>
      <c r="J159" s="74"/>
    </row>
    <row r="160" spans="1:10" x14ac:dyDescent="0.25">
      <c r="A160" s="97"/>
      <c r="B160" s="97"/>
      <c r="C160" s="98"/>
      <c r="D160" s="98"/>
      <c r="E160" s="98"/>
      <c r="F160" s="98"/>
      <c r="G160" s="98"/>
      <c r="H160" s="98"/>
      <c r="I160" s="98"/>
      <c r="J160" s="74"/>
    </row>
    <row r="161" spans="1:10" x14ac:dyDescent="0.25">
      <c r="A161" s="97"/>
      <c r="B161" s="97"/>
      <c r="C161" s="98"/>
      <c r="D161" s="98"/>
      <c r="E161" s="98"/>
      <c r="F161" s="98"/>
      <c r="G161" s="98"/>
      <c r="H161" s="98"/>
      <c r="I161" s="98"/>
      <c r="J161" s="74"/>
    </row>
    <row r="162" spans="1:10" x14ac:dyDescent="0.25">
      <c r="A162" s="97"/>
      <c r="B162" s="97"/>
      <c r="C162" s="98"/>
      <c r="D162" s="98"/>
      <c r="E162" s="98"/>
      <c r="F162" s="98"/>
      <c r="G162" s="98"/>
      <c r="H162" s="98"/>
      <c r="I162" s="98"/>
      <c r="J162" s="74"/>
    </row>
    <row r="163" spans="1:10" x14ac:dyDescent="0.25">
      <c r="A163" s="97"/>
      <c r="B163" s="97"/>
      <c r="C163" s="98"/>
      <c r="D163" s="98"/>
      <c r="E163" s="98"/>
      <c r="F163" s="98"/>
      <c r="G163" s="98"/>
      <c r="H163" s="98"/>
      <c r="I163" s="98"/>
      <c r="J163" s="74"/>
    </row>
    <row r="164" spans="1:10" x14ac:dyDescent="0.25">
      <c r="A164" s="97"/>
      <c r="B164" s="97"/>
      <c r="C164" s="98"/>
      <c r="D164" s="98"/>
      <c r="E164" s="98"/>
      <c r="F164" s="98"/>
      <c r="G164" s="98"/>
      <c r="H164" s="98"/>
      <c r="I164" s="98"/>
      <c r="J164" s="74"/>
    </row>
    <row r="165" spans="1:10" x14ac:dyDescent="0.25">
      <c r="A165" s="97"/>
      <c r="B165" s="97"/>
      <c r="C165" s="98"/>
      <c r="D165" s="98"/>
      <c r="E165" s="98"/>
      <c r="F165" s="98"/>
      <c r="G165" s="98"/>
      <c r="H165" s="98"/>
      <c r="I165" s="98"/>
      <c r="J165" s="74"/>
    </row>
    <row r="166" spans="1:10" x14ac:dyDescent="0.25">
      <c r="A166" s="97"/>
      <c r="B166" s="97"/>
      <c r="C166" s="98"/>
      <c r="D166" s="98"/>
      <c r="E166" s="98"/>
      <c r="F166" s="98"/>
      <c r="G166" s="98"/>
      <c r="H166" s="98"/>
      <c r="I166" s="98"/>
      <c r="J166" s="74"/>
    </row>
    <row r="167" spans="1:10" x14ac:dyDescent="0.25">
      <c r="A167" s="97"/>
      <c r="B167" s="97"/>
      <c r="C167" s="98"/>
      <c r="D167" s="98"/>
      <c r="E167" s="98"/>
      <c r="F167" s="98"/>
      <c r="G167" s="98"/>
      <c r="H167" s="98"/>
      <c r="I167" s="98"/>
      <c r="J167" s="74"/>
    </row>
    <row r="168" spans="1:10" x14ac:dyDescent="0.25">
      <c r="A168" s="97"/>
      <c r="B168" s="97"/>
      <c r="C168" s="98"/>
      <c r="D168" s="98"/>
      <c r="E168" s="98"/>
      <c r="F168" s="98"/>
      <c r="G168" s="98"/>
      <c r="H168" s="98"/>
      <c r="I168" s="98"/>
      <c r="J168" s="74"/>
    </row>
    <row r="169" spans="1:10" x14ac:dyDescent="0.25">
      <c r="A169" s="97"/>
      <c r="B169" s="97"/>
      <c r="C169" s="98"/>
      <c r="D169" s="98"/>
      <c r="E169" s="98"/>
      <c r="F169" s="98"/>
      <c r="G169" s="98"/>
      <c r="H169" s="98"/>
      <c r="I169" s="98"/>
      <c r="J169" s="74"/>
    </row>
    <row r="170" spans="1:10" x14ac:dyDescent="0.25">
      <c r="A170" s="97"/>
      <c r="B170" s="97"/>
      <c r="C170" s="98"/>
      <c r="D170" s="98"/>
      <c r="E170" s="98"/>
      <c r="F170" s="98"/>
      <c r="G170" s="98"/>
      <c r="H170" s="98"/>
      <c r="I170" s="98"/>
      <c r="J170" s="74"/>
    </row>
    <row r="171" spans="1:10" x14ac:dyDescent="0.25">
      <c r="A171" s="97"/>
      <c r="B171" s="97"/>
      <c r="C171" s="98"/>
      <c r="D171" s="98"/>
      <c r="E171" s="98"/>
      <c r="F171" s="98"/>
      <c r="G171" s="98"/>
      <c r="H171" s="98"/>
      <c r="I171" s="98"/>
      <c r="J171" s="74"/>
    </row>
    <row r="172" spans="1:10" x14ac:dyDescent="0.25">
      <c r="A172" s="97"/>
      <c r="B172" s="97"/>
      <c r="C172" s="98"/>
      <c r="D172" s="98"/>
      <c r="E172" s="98"/>
      <c r="F172" s="98"/>
      <c r="G172" s="98"/>
      <c r="H172" s="98"/>
      <c r="I172" s="98"/>
      <c r="J172" s="74"/>
    </row>
    <row r="173" spans="1:10" x14ac:dyDescent="0.25">
      <c r="A173" s="97"/>
      <c r="B173" s="97"/>
      <c r="C173" s="98"/>
      <c r="D173" s="98"/>
      <c r="E173" s="98"/>
      <c r="F173" s="98"/>
      <c r="G173" s="98"/>
      <c r="H173" s="98"/>
      <c r="I173" s="98"/>
      <c r="J173" s="74"/>
    </row>
    <row r="174" spans="1:10" x14ac:dyDescent="0.25">
      <c r="A174" s="97"/>
      <c r="B174" s="97"/>
      <c r="C174" s="98"/>
      <c r="D174" s="98"/>
      <c r="E174" s="98"/>
      <c r="F174" s="98"/>
      <c r="G174" s="98"/>
      <c r="H174" s="98"/>
      <c r="I174" s="98"/>
      <c r="J174" s="74"/>
    </row>
    <row r="175" spans="1:10" x14ac:dyDescent="0.25">
      <c r="A175" s="97"/>
      <c r="B175" s="97"/>
      <c r="C175" s="98"/>
      <c r="D175" s="98"/>
      <c r="E175" s="98"/>
      <c r="F175" s="98"/>
      <c r="G175" s="98"/>
      <c r="H175" s="98"/>
      <c r="I175" s="98"/>
      <c r="J175" s="74"/>
    </row>
    <row r="176" spans="1:10" x14ac:dyDescent="0.25">
      <c r="A176" s="97"/>
      <c r="B176" s="97"/>
      <c r="C176" s="98"/>
      <c r="D176" s="98"/>
      <c r="E176" s="98"/>
      <c r="F176" s="98"/>
      <c r="G176" s="98"/>
      <c r="H176" s="98"/>
      <c r="I176" s="98"/>
      <c r="J176" s="74"/>
    </row>
    <row r="177" spans="1:10" x14ac:dyDescent="0.25">
      <c r="A177" s="97"/>
      <c r="B177" s="97"/>
      <c r="C177" s="98"/>
      <c r="D177" s="98"/>
      <c r="E177" s="98"/>
      <c r="F177" s="98"/>
      <c r="G177" s="98"/>
      <c r="H177" s="98"/>
      <c r="I177" s="98"/>
      <c r="J177" s="74"/>
    </row>
    <row r="178" spans="1:10" x14ac:dyDescent="0.25">
      <c r="A178" s="97"/>
      <c r="B178" s="97"/>
      <c r="C178" s="98"/>
      <c r="D178" s="98"/>
      <c r="E178" s="98"/>
      <c r="F178" s="98"/>
      <c r="G178" s="98"/>
      <c r="H178" s="98"/>
      <c r="I178" s="98"/>
      <c r="J178" s="74"/>
    </row>
    <row r="179" spans="1:10" x14ac:dyDescent="0.25">
      <c r="A179" s="97"/>
      <c r="B179" s="97"/>
      <c r="C179" s="98"/>
      <c r="D179" s="98"/>
      <c r="E179" s="98"/>
      <c r="F179" s="98"/>
      <c r="G179" s="98"/>
      <c r="H179" s="98"/>
      <c r="I179" s="98"/>
      <c r="J179" s="74"/>
    </row>
    <row r="180" spans="1:10" x14ac:dyDescent="0.25">
      <c r="A180" s="97"/>
      <c r="B180" s="97"/>
      <c r="C180" s="98"/>
      <c r="D180" s="98"/>
      <c r="E180" s="98"/>
      <c r="F180" s="98"/>
      <c r="G180" s="98"/>
      <c r="H180" s="98"/>
      <c r="I180" s="98"/>
      <c r="J180" s="74"/>
    </row>
    <row r="181" spans="1:10" x14ac:dyDescent="0.25">
      <c r="A181" s="97"/>
      <c r="B181" s="97"/>
      <c r="C181" s="98"/>
      <c r="D181" s="98"/>
      <c r="E181" s="98"/>
      <c r="F181" s="98"/>
      <c r="G181" s="98"/>
      <c r="H181" s="98"/>
      <c r="I181" s="98"/>
      <c r="J181" s="74"/>
    </row>
    <row r="182" spans="1:10" x14ac:dyDescent="0.25">
      <c r="A182" s="97"/>
      <c r="B182" s="97"/>
      <c r="C182" s="98"/>
      <c r="D182" s="98"/>
      <c r="E182" s="98"/>
      <c r="F182" s="98"/>
      <c r="G182" s="98"/>
      <c r="H182" s="98"/>
      <c r="I182" s="98"/>
      <c r="J182" s="74"/>
    </row>
    <row r="183" spans="1:10" x14ac:dyDescent="0.25">
      <c r="A183" s="97"/>
      <c r="B183" s="97"/>
      <c r="C183" s="98"/>
      <c r="D183" s="98"/>
      <c r="E183" s="98"/>
      <c r="F183" s="98"/>
      <c r="G183" s="98"/>
      <c r="H183" s="98"/>
      <c r="I183" s="98"/>
      <c r="J183" s="74"/>
    </row>
    <row r="184" spans="1:10" x14ac:dyDescent="0.25">
      <c r="A184" s="97"/>
      <c r="B184" s="97"/>
      <c r="C184" s="98"/>
      <c r="D184" s="98"/>
      <c r="E184" s="98"/>
      <c r="F184" s="98"/>
      <c r="G184" s="98"/>
      <c r="H184" s="98"/>
      <c r="I184" s="98"/>
      <c r="J184" s="74"/>
    </row>
    <row r="185" spans="1:10" x14ac:dyDescent="0.25">
      <c r="A185" s="97"/>
      <c r="B185" s="97"/>
      <c r="C185" s="98"/>
      <c r="D185" s="98"/>
      <c r="E185" s="98"/>
      <c r="F185" s="98"/>
      <c r="G185" s="98"/>
      <c r="H185" s="98"/>
      <c r="I185" s="98"/>
      <c r="J185" s="74"/>
    </row>
    <row r="186" spans="1:10" x14ac:dyDescent="0.25">
      <c r="A186" s="97"/>
      <c r="B186" s="97"/>
      <c r="C186" s="98"/>
      <c r="D186" s="98"/>
      <c r="E186" s="98"/>
      <c r="F186" s="98"/>
      <c r="G186" s="98"/>
      <c r="H186" s="98"/>
      <c r="I186" s="98"/>
      <c r="J186" s="74"/>
    </row>
    <row r="187" spans="1:10" x14ac:dyDescent="0.25">
      <c r="A187" s="97"/>
      <c r="B187" s="97"/>
      <c r="C187" s="98"/>
      <c r="D187" s="98"/>
      <c r="E187" s="98"/>
      <c r="F187" s="98"/>
      <c r="G187" s="98"/>
      <c r="H187" s="98"/>
      <c r="I187" s="98"/>
      <c r="J187" s="74"/>
    </row>
    <row r="188" spans="1:10" x14ac:dyDescent="0.25">
      <c r="A188" s="97"/>
      <c r="B188" s="97"/>
      <c r="C188" s="98"/>
      <c r="D188" s="98"/>
      <c r="E188" s="98"/>
      <c r="F188" s="98"/>
      <c r="G188" s="98"/>
      <c r="H188" s="98"/>
      <c r="I188" s="98"/>
      <c r="J188" s="74"/>
    </row>
    <row r="189" spans="1:10" x14ac:dyDescent="0.25">
      <c r="A189" s="97"/>
      <c r="B189" s="97"/>
      <c r="C189" s="98"/>
      <c r="D189" s="98"/>
      <c r="E189" s="98"/>
      <c r="F189" s="98"/>
      <c r="G189" s="98"/>
      <c r="H189" s="98"/>
      <c r="I189" s="98"/>
      <c r="J189" s="74"/>
    </row>
    <row r="190" spans="1:10" x14ac:dyDescent="0.25">
      <c r="A190" s="97"/>
      <c r="B190" s="97"/>
      <c r="C190" s="98"/>
      <c r="D190" s="98"/>
      <c r="E190" s="98"/>
      <c r="F190" s="98"/>
      <c r="G190" s="98"/>
      <c r="H190" s="98"/>
      <c r="I190" s="98"/>
      <c r="J190" s="74"/>
    </row>
    <row r="191" spans="1:10" x14ac:dyDescent="0.25">
      <c r="A191" s="97"/>
      <c r="B191" s="97"/>
      <c r="C191" s="98"/>
      <c r="D191" s="98"/>
      <c r="E191" s="98"/>
      <c r="F191" s="98"/>
      <c r="G191" s="98"/>
      <c r="H191" s="98"/>
      <c r="I191" s="98"/>
      <c r="J191" s="74"/>
    </row>
    <row r="192" spans="1:10" x14ac:dyDescent="0.25">
      <c r="A192" s="97"/>
      <c r="B192" s="97"/>
      <c r="C192" s="98"/>
      <c r="D192" s="98"/>
      <c r="E192" s="98"/>
      <c r="F192" s="98"/>
      <c r="G192" s="98"/>
      <c r="H192" s="98"/>
      <c r="I192" s="98"/>
      <c r="J192" s="74"/>
    </row>
    <row r="193" spans="1:10" x14ac:dyDescent="0.25">
      <c r="A193" s="97"/>
      <c r="B193" s="97"/>
      <c r="C193" s="98"/>
      <c r="D193" s="98"/>
      <c r="E193" s="98"/>
      <c r="F193" s="98"/>
      <c r="G193" s="98"/>
      <c r="H193" s="98"/>
      <c r="I193" s="98"/>
      <c r="J193" s="74"/>
    </row>
    <row r="194" spans="1:10" x14ac:dyDescent="0.25">
      <c r="A194" s="97"/>
      <c r="B194" s="97"/>
      <c r="C194" s="98"/>
      <c r="D194" s="98"/>
      <c r="E194" s="98"/>
      <c r="F194" s="98"/>
      <c r="G194" s="98"/>
      <c r="H194" s="98"/>
      <c r="I194" s="98"/>
      <c r="J194" s="74"/>
    </row>
    <row r="195" spans="1:10" x14ac:dyDescent="0.25">
      <c r="A195" s="97"/>
      <c r="B195" s="97"/>
      <c r="C195" s="98"/>
      <c r="D195" s="98"/>
      <c r="E195" s="98"/>
      <c r="F195" s="98"/>
      <c r="G195" s="98"/>
      <c r="H195" s="98"/>
      <c r="I195" s="98"/>
      <c r="J195" s="74"/>
    </row>
    <row r="196" spans="1:10" x14ac:dyDescent="0.25">
      <c r="A196" s="97"/>
      <c r="B196" s="97"/>
      <c r="C196" s="98"/>
      <c r="D196" s="98"/>
      <c r="E196" s="98"/>
      <c r="F196" s="98"/>
      <c r="G196" s="98"/>
      <c r="H196" s="98"/>
      <c r="I196" s="98"/>
      <c r="J196" s="74"/>
    </row>
    <row r="197" spans="1:10" x14ac:dyDescent="0.25">
      <c r="A197" s="97"/>
      <c r="B197" s="97"/>
      <c r="C197" s="98"/>
      <c r="D197" s="98"/>
      <c r="E197" s="98"/>
      <c r="F197" s="98"/>
      <c r="G197" s="98"/>
      <c r="H197" s="98"/>
      <c r="I197" s="98"/>
      <c r="J197" s="74"/>
    </row>
    <row r="198" spans="1:10" x14ac:dyDescent="0.25">
      <c r="A198" s="97"/>
      <c r="B198" s="97"/>
      <c r="C198" s="98"/>
      <c r="D198" s="98"/>
      <c r="E198" s="98"/>
      <c r="F198" s="98"/>
      <c r="G198" s="98"/>
      <c r="H198" s="98"/>
      <c r="I198" s="98"/>
      <c r="J198" s="74"/>
    </row>
    <row r="199" spans="1:10" x14ac:dyDescent="0.25">
      <c r="A199" s="97"/>
      <c r="B199" s="97"/>
      <c r="C199" s="98"/>
      <c r="D199" s="98"/>
      <c r="E199" s="98"/>
      <c r="F199" s="98"/>
      <c r="G199" s="98"/>
      <c r="H199" s="98"/>
      <c r="I199" s="98"/>
      <c r="J199" s="74"/>
    </row>
    <row r="200" spans="1:10" x14ac:dyDescent="0.25">
      <c r="A200" s="97"/>
      <c r="B200" s="97"/>
      <c r="C200" s="98"/>
      <c r="D200" s="98"/>
      <c r="E200" s="98"/>
      <c r="F200" s="98"/>
      <c r="G200" s="98"/>
      <c r="H200" s="98"/>
      <c r="I200" s="98"/>
      <c r="J200" s="74"/>
    </row>
    <row r="201" spans="1:10" x14ac:dyDescent="0.25">
      <c r="A201" s="97"/>
      <c r="B201" s="97"/>
      <c r="C201" s="98"/>
      <c r="D201" s="98"/>
      <c r="E201" s="98"/>
      <c r="F201" s="98"/>
      <c r="G201" s="98"/>
      <c r="H201" s="98"/>
      <c r="I201" s="98"/>
      <c r="J201" s="74"/>
    </row>
    <row r="202" spans="1:10" x14ac:dyDescent="0.25">
      <c r="A202" s="97"/>
      <c r="B202" s="97"/>
      <c r="C202" s="98"/>
      <c r="D202" s="98"/>
      <c r="E202" s="98"/>
      <c r="F202" s="98"/>
      <c r="G202" s="98"/>
      <c r="H202" s="98"/>
      <c r="I202" s="98"/>
      <c r="J202" s="74"/>
    </row>
    <row r="203" spans="1:10" x14ac:dyDescent="0.25">
      <c r="A203" s="97"/>
      <c r="B203" s="97"/>
      <c r="C203" s="98"/>
      <c r="D203" s="98"/>
      <c r="E203" s="98"/>
      <c r="F203" s="98"/>
      <c r="G203" s="98"/>
      <c r="H203" s="98"/>
      <c r="I203" s="98"/>
      <c r="J203" s="74"/>
    </row>
    <row r="204" spans="1:10" x14ac:dyDescent="0.25">
      <c r="A204" s="97"/>
      <c r="B204" s="97"/>
      <c r="C204" s="98"/>
      <c r="D204" s="98"/>
      <c r="E204" s="98"/>
      <c r="F204" s="98"/>
      <c r="G204" s="98"/>
      <c r="H204" s="98"/>
      <c r="I204" s="98"/>
      <c r="J204" s="74"/>
    </row>
    <row r="205" spans="1:10" x14ac:dyDescent="0.25">
      <c r="A205" s="97"/>
      <c r="B205" s="97"/>
      <c r="C205" s="98"/>
      <c r="D205" s="98"/>
      <c r="E205" s="98"/>
      <c r="F205" s="98"/>
      <c r="G205" s="98"/>
      <c r="H205" s="98"/>
      <c r="I205" s="98"/>
      <c r="J205" s="74"/>
    </row>
    <row r="206" spans="1:10" x14ac:dyDescent="0.25">
      <c r="A206" s="97"/>
      <c r="B206" s="97"/>
      <c r="C206" s="98"/>
      <c r="D206" s="98"/>
      <c r="E206" s="98"/>
      <c r="F206" s="98"/>
      <c r="G206" s="98"/>
      <c r="H206" s="98"/>
      <c r="I206" s="98"/>
      <c r="J206" s="74"/>
    </row>
    <row r="207" spans="1:10" x14ac:dyDescent="0.25">
      <c r="A207" s="97"/>
      <c r="B207" s="97"/>
      <c r="C207" s="98"/>
      <c r="D207" s="98"/>
      <c r="E207" s="98"/>
      <c r="F207" s="98"/>
      <c r="G207" s="98"/>
      <c r="H207" s="98"/>
      <c r="I207" s="98"/>
      <c r="J207" s="74"/>
    </row>
    <row r="208" spans="1:10" x14ac:dyDescent="0.25">
      <c r="A208" s="97"/>
      <c r="B208" s="97"/>
      <c r="C208" s="98"/>
      <c r="D208" s="98"/>
      <c r="E208" s="98"/>
      <c r="F208" s="98"/>
      <c r="G208" s="98"/>
      <c r="H208" s="98"/>
      <c r="I208" s="98"/>
      <c r="J208" s="74"/>
    </row>
    <row r="209" spans="1:10" x14ac:dyDescent="0.25">
      <c r="A209" s="97"/>
      <c r="B209" s="97"/>
      <c r="C209" s="98"/>
      <c r="D209" s="98"/>
      <c r="E209" s="98"/>
      <c r="F209" s="98"/>
      <c r="G209" s="98"/>
      <c r="H209" s="98"/>
      <c r="I209" s="98"/>
      <c r="J209" s="74"/>
    </row>
    <row r="210" spans="1:10" x14ac:dyDescent="0.25">
      <c r="A210" s="97"/>
      <c r="B210" s="97"/>
      <c r="C210" s="98"/>
      <c r="D210" s="98"/>
      <c r="E210" s="98"/>
      <c r="F210" s="98"/>
      <c r="G210" s="98"/>
      <c r="H210" s="98"/>
      <c r="I210" s="98"/>
      <c r="J210" s="74"/>
    </row>
    <row r="211" spans="1:10" x14ac:dyDescent="0.25">
      <c r="A211" s="97"/>
      <c r="B211" s="97"/>
      <c r="C211" s="98"/>
      <c r="D211" s="98"/>
      <c r="E211" s="98"/>
      <c r="F211" s="98"/>
      <c r="G211" s="98"/>
      <c r="H211" s="98"/>
      <c r="I211" s="98"/>
      <c r="J211" s="74"/>
    </row>
    <row r="212" spans="1:10" x14ac:dyDescent="0.25">
      <c r="A212" s="97"/>
      <c r="B212" s="97"/>
      <c r="C212" s="98"/>
      <c r="D212" s="98"/>
      <c r="E212" s="98"/>
      <c r="F212" s="98"/>
      <c r="G212" s="98"/>
      <c r="H212" s="98"/>
      <c r="I212" s="98"/>
      <c r="J212" s="74"/>
    </row>
    <row r="213" spans="1:10" x14ac:dyDescent="0.25">
      <c r="A213" s="97"/>
      <c r="B213" s="97"/>
      <c r="C213" s="98"/>
      <c r="D213" s="98"/>
      <c r="E213" s="98"/>
      <c r="F213" s="98"/>
      <c r="G213" s="98"/>
      <c r="H213" s="98"/>
      <c r="I213" s="98"/>
      <c r="J213" s="74"/>
    </row>
    <row r="214" spans="1:10" x14ac:dyDescent="0.25">
      <c r="A214" s="97"/>
      <c r="B214" s="97"/>
      <c r="C214" s="98"/>
      <c r="D214" s="98"/>
      <c r="E214" s="98"/>
      <c r="F214" s="98"/>
      <c r="G214" s="98"/>
      <c r="H214" s="98"/>
      <c r="I214" s="98"/>
      <c r="J214" s="74"/>
    </row>
    <row r="215" spans="1:10" x14ac:dyDescent="0.25">
      <c r="A215" s="97"/>
      <c r="B215" s="97"/>
      <c r="C215" s="98"/>
      <c r="D215" s="98"/>
      <c r="E215" s="98"/>
      <c r="F215" s="98"/>
      <c r="G215" s="98"/>
      <c r="H215" s="98"/>
      <c r="I215" s="98"/>
      <c r="J215" s="74"/>
    </row>
    <row r="216" spans="1:10" x14ac:dyDescent="0.25">
      <c r="A216" s="97"/>
      <c r="B216" s="97"/>
      <c r="C216" s="98"/>
      <c r="D216" s="98"/>
      <c r="E216" s="98"/>
      <c r="F216" s="98"/>
      <c r="G216" s="98"/>
      <c r="H216" s="98"/>
      <c r="I216" s="98"/>
      <c r="J216" s="74"/>
    </row>
    <row r="217" spans="1:10" x14ac:dyDescent="0.25">
      <c r="A217" s="97"/>
      <c r="B217" s="97"/>
      <c r="C217" s="98"/>
      <c r="D217" s="98"/>
      <c r="E217" s="98"/>
      <c r="F217" s="98"/>
      <c r="G217" s="98"/>
      <c r="H217" s="98"/>
      <c r="I217" s="98"/>
      <c r="J217" s="74"/>
    </row>
    <row r="218" spans="1:10" x14ac:dyDescent="0.25">
      <c r="A218" s="97"/>
      <c r="B218" s="97"/>
      <c r="C218" s="98"/>
      <c r="D218" s="98"/>
      <c r="E218" s="98"/>
      <c r="F218" s="98"/>
      <c r="G218" s="98"/>
      <c r="H218" s="98"/>
      <c r="I218" s="98"/>
      <c r="J218" s="74"/>
    </row>
    <row r="219" spans="1:10" x14ac:dyDescent="0.25">
      <c r="A219" s="97"/>
      <c r="B219" s="97"/>
      <c r="C219" s="98"/>
      <c r="D219" s="98"/>
      <c r="E219" s="98"/>
      <c r="F219" s="98"/>
      <c r="G219" s="98"/>
      <c r="H219" s="98"/>
      <c r="I219" s="98"/>
      <c r="J219" s="74"/>
    </row>
    <row r="220" spans="1:10" x14ac:dyDescent="0.25">
      <c r="A220" s="97"/>
      <c r="B220" s="97"/>
      <c r="C220" s="98"/>
      <c r="D220" s="98"/>
      <c r="E220" s="98"/>
      <c r="F220" s="98"/>
      <c r="G220" s="98"/>
      <c r="H220" s="98"/>
      <c r="I220" s="98"/>
      <c r="J220" s="74"/>
    </row>
    <row r="221" spans="1:10" x14ac:dyDescent="0.25">
      <c r="A221" s="97"/>
      <c r="B221" s="97"/>
      <c r="C221" s="98"/>
      <c r="D221" s="98"/>
      <c r="E221" s="98"/>
      <c r="F221" s="98"/>
      <c r="G221" s="98"/>
      <c r="H221" s="98"/>
      <c r="I221" s="98"/>
      <c r="J221" s="74"/>
    </row>
    <row r="222" spans="1:10" x14ac:dyDescent="0.25">
      <c r="A222" s="97"/>
      <c r="B222" s="97"/>
      <c r="C222" s="98"/>
      <c r="D222" s="98"/>
      <c r="E222" s="98"/>
      <c r="F222" s="98"/>
      <c r="G222" s="98"/>
      <c r="H222" s="98"/>
      <c r="I222" s="98"/>
      <c r="J222" s="74"/>
    </row>
    <row r="223" spans="1:10" x14ac:dyDescent="0.25">
      <c r="A223" s="97"/>
      <c r="B223" s="97"/>
      <c r="C223" s="98"/>
      <c r="D223" s="98"/>
      <c r="E223" s="98"/>
      <c r="F223" s="98"/>
      <c r="G223" s="98"/>
      <c r="H223" s="98"/>
      <c r="I223" s="98"/>
      <c r="J223" s="74"/>
    </row>
    <row r="224" spans="1:10" x14ac:dyDescent="0.25">
      <c r="A224" s="97"/>
      <c r="B224" s="97"/>
      <c r="C224" s="98"/>
      <c r="D224" s="98"/>
      <c r="E224" s="98"/>
      <c r="F224" s="98"/>
      <c r="G224" s="98"/>
      <c r="H224" s="98"/>
      <c r="I224" s="98"/>
      <c r="J224" s="74"/>
    </row>
    <row r="225" spans="1:10" x14ac:dyDescent="0.25">
      <c r="A225" s="97"/>
      <c r="B225" s="97"/>
      <c r="C225" s="98"/>
      <c r="D225" s="98"/>
      <c r="E225" s="98"/>
      <c r="F225" s="98"/>
      <c r="G225" s="98"/>
      <c r="H225" s="98"/>
      <c r="I225" s="98"/>
      <c r="J225" s="74"/>
    </row>
    <row r="226" spans="1:10" x14ac:dyDescent="0.25">
      <c r="A226" s="97"/>
      <c r="B226" s="97"/>
      <c r="C226" s="98"/>
      <c r="D226" s="98"/>
      <c r="E226" s="98"/>
      <c r="F226" s="98"/>
      <c r="G226" s="98"/>
      <c r="H226" s="98"/>
      <c r="I226" s="98"/>
      <c r="J226" s="74"/>
    </row>
    <row r="227" spans="1:10" x14ac:dyDescent="0.25">
      <c r="A227" s="97"/>
      <c r="B227" s="97"/>
      <c r="C227" s="98"/>
      <c r="D227" s="98"/>
      <c r="E227" s="98"/>
      <c r="F227" s="98"/>
      <c r="G227" s="98"/>
      <c r="H227" s="98"/>
      <c r="I227" s="98"/>
      <c r="J227" s="74"/>
    </row>
    <row r="228" spans="1:10" x14ac:dyDescent="0.25">
      <c r="A228" s="97"/>
      <c r="B228" s="97"/>
      <c r="C228" s="98"/>
      <c r="D228" s="98"/>
      <c r="E228" s="98"/>
      <c r="F228" s="98"/>
      <c r="G228" s="98"/>
      <c r="H228" s="98"/>
      <c r="I228" s="98"/>
      <c r="J228" s="74"/>
    </row>
    <row r="229" spans="1:10" x14ac:dyDescent="0.25">
      <c r="A229" s="97"/>
      <c r="B229" s="97"/>
      <c r="C229" s="98"/>
      <c r="D229" s="98"/>
      <c r="E229" s="98"/>
      <c r="F229" s="98"/>
      <c r="G229" s="98"/>
      <c r="H229" s="98"/>
      <c r="I229" s="98"/>
      <c r="J229" s="74"/>
    </row>
    <row r="230" spans="1:10" x14ac:dyDescent="0.25">
      <c r="A230" s="97"/>
      <c r="B230" s="97"/>
      <c r="C230" s="98"/>
      <c r="D230" s="98"/>
      <c r="E230" s="98"/>
      <c r="F230" s="98"/>
      <c r="G230" s="98"/>
      <c r="H230" s="98"/>
      <c r="I230" s="98"/>
      <c r="J230" s="74"/>
    </row>
    <row r="231" spans="1:10" x14ac:dyDescent="0.25">
      <c r="A231" s="97"/>
      <c r="B231" s="97"/>
      <c r="C231" s="98"/>
      <c r="D231" s="98"/>
      <c r="E231" s="98"/>
      <c r="F231" s="98"/>
      <c r="G231" s="98"/>
      <c r="H231" s="98"/>
      <c r="I231" s="98"/>
      <c r="J231" s="74"/>
    </row>
    <row r="232" spans="1:10" x14ac:dyDescent="0.25">
      <c r="A232" s="97"/>
      <c r="B232" s="97"/>
      <c r="C232" s="98"/>
      <c r="D232" s="98"/>
      <c r="E232" s="98"/>
      <c r="F232" s="98"/>
      <c r="G232" s="98"/>
      <c r="H232" s="98"/>
      <c r="I232" s="98"/>
      <c r="J232" s="74"/>
    </row>
    <row r="233" spans="1:10" x14ac:dyDescent="0.25">
      <c r="A233" s="97"/>
      <c r="B233" s="97"/>
      <c r="C233" s="98"/>
      <c r="D233" s="98"/>
      <c r="E233" s="98"/>
      <c r="F233" s="98"/>
      <c r="G233" s="98"/>
      <c r="H233" s="98"/>
      <c r="I233" s="98"/>
      <c r="J233" s="74"/>
    </row>
    <row r="234" spans="1:10" x14ac:dyDescent="0.25">
      <c r="A234" s="97"/>
      <c r="B234" s="97"/>
      <c r="C234" s="98"/>
      <c r="D234" s="98"/>
      <c r="E234" s="98"/>
      <c r="F234" s="98"/>
      <c r="G234" s="98"/>
      <c r="H234" s="98"/>
      <c r="I234" s="98"/>
      <c r="J234" s="74"/>
    </row>
    <row r="235" spans="1:10" x14ac:dyDescent="0.25">
      <c r="A235" s="97"/>
      <c r="B235" s="97"/>
      <c r="C235" s="98"/>
      <c r="D235" s="98"/>
      <c r="E235" s="98"/>
      <c r="F235" s="98"/>
      <c r="G235" s="98"/>
      <c r="H235" s="98"/>
      <c r="I235" s="98"/>
      <c r="J235" s="74"/>
    </row>
    <row r="236" spans="1:10" x14ac:dyDescent="0.25">
      <c r="A236" s="97"/>
      <c r="B236" s="97"/>
      <c r="C236" s="98"/>
      <c r="D236" s="98"/>
      <c r="E236" s="98"/>
      <c r="F236" s="98"/>
      <c r="G236" s="98"/>
      <c r="H236" s="98"/>
      <c r="I236" s="98"/>
      <c r="J236" s="74"/>
    </row>
    <row r="237" spans="1:10" x14ac:dyDescent="0.25">
      <c r="A237" s="97"/>
      <c r="B237" s="97"/>
      <c r="C237" s="98"/>
      <c r="D237" s="98"/>
      <c r="E237" s="98"/>
      <c r="F237" s="98"/>
      <c r="G237" s="98"/>
      <c r="H237" s="98"/>
      <c r="I237" s="98"/>
      <c r="J237" s="74"/>
    </row>
    <row r="238" spans="1:10" x14ac:dyDescent="0.25">
      <c r="A238" s="97"/>
      <c r="B238" s="97"/>
      <c r="C238" s="98"/>
      <c r="D238" s="98"/>
      <c r="E238" s="98"/>
      <c r="F238" s="98"/>
      <c r="G238" s="98"/>
      <c r="H238" s="98"/>
      <c r="I238" s="98"/>
      <c r="J238" s="74"/>
    </row>
    <row r="239" spans="1:10" x14ac:dyDescent="0.25">
      <c r="A239" s="97"/>
      <c r="B239" s="97"/>
      <c r="C239" s="98"/>
      <c r="D239" s="98"/>
      <c r="E239" s="98"/>
      <c r="F239" s="98"/>
      <c r="G239" s="98"/>
      <c r="H239" s="98"/>
      <c r="I239" s="98"/>
      <c r="J239" s="74"/>
    </row>
    <row r="240" spans="1:10" x14ac:dyDescent="0.25">
      <c r="A240" s="97"/>
      <c r="B240" s="97"/>
      <c r="C240" s="98"/>
      <c r="D240" s="98"/>
      <c r="E240" s="98"/>
      <c r="F240" s="98"/>
      <c r="G240" s="98"/>
      <c r="H240" s="98"/>
      <c r="I240" s="98"/>
      <c r="J240" s="74"/>
    </row>
    <row r="241" spans="1:10" x14ac:dyDescent="0.25">
      <c r="A241" s="97"/>
      <c r="B241" s="97"/>
      <c r="C241" s="98"/>
      <c r="D241" s="98"/>
      <c r="E241" s="98"/>
      <c r="F241" s="98"/>
      <c r="G241" s="98"/>
      <c r="H241" s="98"/>
      <c r="I241" s="98"/>
      <c r="J241" s="74"/>
    </row>
    <row r="242" spans="1:10" x14ac:dyDescent="0.25">
      <c r="A242" s="97"/>
      <c r="B242" s="97"/>
      <c r="C242" s="98"/>
      <c r="D242" s="98"/>
      <c r="E242" s="98"/>
      <c r="F242" s="98"/>
      <c r="G242" s="98"/>
      <c r="H242" s="98"/>
      <c r="I242" s="98"/>
      <c r="J242" s="74"/>
    </row>
    <row r="243" spans="1:10" x14ac:dyDescent="0.25">
      <c r="A243" s="97"/>
      <c r="B243" s="97"/>
      <c r="C243" s="98"/>
      <c r="D243" s="98"/>
      <c r="E243" s="98"/>
      <c r="F243" s="98"/>
      <c r="G243" s="98"/>
      <c r="H243" s="98"/>
      <c r="I243" s="98"/>
      <c r="J243" s="74"/>
    </row>
    <row r="244" spans="1:10" x14ac:dyDescent="0.25">
      <c r="A244" s="97"/>
      <c r="B244" s="97"/>
      <c r="C244" s="98"/>
      <c r="D244" s="98"/>
      <c r="E244" s="98"/>
      <c r="F244" s="98"/>
      <c r="G244" s="98"/>
      <c r="H244" s="98"/>
      <c r="I244" s="98"/>
      <c r="J244" s="74"/>
    </row>
    <row r="245" spans="1:10" x14ac:dyDescent="0.25">
      <c r="A245" s="97"/>
      <c r="B245" s="97"/>
      <c r="C245" s="98"/>
      <c r="D245" s="98"/>
      <c r="E245" s="98"/>
      <c r="F245" s="98"/>
      <c r="G245" s="98"/>
      <c r="H245" s="98"/>
      <c r="I245" s="98"/>
      <c r="J245" s="74"/>
    </row>
    <row r="246" spans="1:10" x14ac:dyDescent="0.25">
      <c r="A246" s="97"/>
      <c r="B246" s="97"/>
      <c r="C246" s="98"/>
      <c r="D246" s="98"/>
      <c r="E246" s="98"/>
      <c r="F246" s="98"/>
      <c r="G246" s="98"/>
      <c r="H246" s="98"/>
      <c r="I246" s="98"/>
      <c r="J246" s="74"/>
    </row>
    <row r="247" spans="1:10" x14ac:dyDescent="0.25">
      <c r="A247" s="97"/>
      <c r="B247" s="97"/>
      <c r="C247" s="98"/>
      <c r="D247" s="98"/>
      <c r="E247" s="98"/>
      <c r="F247" s="98"/>
      <c r="G247" s="98"/>
      <c r="H247" s="98"/>
      <c r="I247" s="98"/>
      <c r="J247" s="74"/>
    </row>
    <row r="248" spans="1:10" x14ac:dyDescent="0.25">
      <c r="A248" s="97"/>
      <c r="B248" s="97"/>
      <c r="C248" s="98"/>
      <c r="D248" s="98"/>
      <c r="E248" s="98"/>
      <c r="F248" s="98"/>
      <c r="G248" s="98"/>
      <c r="H248" s="98"/>
      <c r="I248" s="98"/>
      <c r="J248" s="74"/>
    </row>
    <row r="249" spans="1:10" x14ac:dyDescent="0.25">
      <c r="A249" s="97"/>
      <c r="B249" s="97"/>
      <c r="C249" s="98"/>
      <c r="D249" s="98"/>
      <c r="E249" s="98"/>
      <c r="F249" s="98"/>
      <c r="G249" s="98"/>
      <c r="H249" s="98"/>
      <c r="I249" s="98"/>
      <c r="J249" s="74"/>
    </row>
    <row r="250" spans="1:10" x14ac:dyDescent="0.25">
      <c r="A250" s="97"/>
      <c r="B250" s="97"/>
      <c r="C250" s="98"/>
      <c r="D250" s="98"/>
      <c r="E250" s="98"/>
      <c r="F250" s="98"/>
      <c r="G250" s="98"/>
      <c r="H250" s="98"/>
      <c r="I250" s="98"/>
      <c r="J250" s="74"/>
    </row>
    <row r="251" spans="1:10" x14ac:dyDescent="0.25">
      <c r="A251" s="97"/>
      <c r="B251" s="97"/>
      <c r="C251" s="98"/>
      <c r="D251" s="98"/>
      <c r="E251" s="98"/>
      <c r="F251" s="98"/>
      <c r="G251" s="98"/>
      <c r="H251" s="98"/>
      <c r="I251" s="98"/>
      <c r="J251" s="74"/>
    </row>
    <row r="252" spans="1:10" x14ac:dyDescent="0.25">
      <c r="A252" s="97"/>
      <c r="B252" s="97"/>
      <c r="C252" s="98"/>
      <c r="D252" s="98"/>
      <c r="E252" s="98"/>
      <c r="F252" s="98"/>
      <c r="G252" s="98"/>
      <c r="H252" s="98"/>
      <c r="I252" s="98"/>
      <c r="J252" s="74"/>
    </row>
    <row r="253" spans="1:10" x14ac:dyDescent="0.25">
      <c r="A253" s="97"/>
      <c r="B253" s="97"/>
      <c r="C253" s="98"/>
      <c r="D253" s="98"/>
      <c r="E253" s="98"/>
      <c r="F253" s="98"/>
      <c r="G253" s="98"/>
      <c r="H253" s="98"/>
      <c r="I253" s="98"/>
      <c r="J253" s="74"/>
    </row>
    <row r="254" spans="1:10" x14ac:dyDescent="0.25">
      <c r="A254" s="97"/>
      <c r="B254" s="97"/>
      <c r="C254" s="98"/>
      <c r="D254" s="98"/>
      <c r="E254" s="98"/>
      <c r="F254" s="98"/>
      <c r="G254" s="98"/>
      <c r="H254" s="98"/>
      <c r="I254" s="98"/>
      <c r="J254" s="74"/>
    </row>
    <row r="255" spans="1:10" x14ac:dyDescent="0.25">
      <c r="A255" s="97"/>
      <c r="B255" s="97"/>
      <c r="C255" s="98"/>
      <c r="D255" s="98"/>
      <c r="E255" s="98"/>
      <c r="F255" s="98"/>
      <c r="G255" s="98"/>
      <c r="H255" s="98"/>
      <c r="I255" s="98"/>
      <c r="J255" s="74"/>
    </row>
    <row r="256" spans="1:10" x14ac:dyDescent="0.25">
      <c r="A256" s="97"/>
      <c r="B256" s="97"/>
      <c r="C256" s="98"/>
      <c r="D256" s="98"/>
      <c r="E256" s="98"/>
      <c r="F256" s="98"/>
      <c r="G256" s="98"/>
      <c r="H256" s="98"/>
      <c r="I256" s="98"/>
      <c r="J256" s="74"/>
    </row>
    <row r="257" spans="1:10" x14ac:dyDescent="0.25">
      <c r="A257" s="97"/>
      <c r="B257" s="97"/>
      <c r="C257" s="98"/>
      <c r="D257" s="98"/>
      <c r="E257" s="98"/>
      <c r="F257" s="98"/>
      <c r="G257" s="98"/>
      <c r="H257" s="98"/>
      <c r="I257" s="98"/>
      <c r="J257" s="74"/>
    </row>
    <row r="258" spans="1:10" x14ac:dyDescent="0.25">
      <c r="A258" s="97"/>
      <c r="B258" s="97"/>
      <c r="C258" s="98"/>
      <c r="D258" s="98"/>
      <c r="E258" s="98"/>
      <c r="F258" s="98"/>
      <c r="G258" s="98"/>
      <c r="H258" s="98"/>
      <c r="I258" s="98"/>
      <c r="J258" s="74"/>
    </row>
    <row r="259" spans="1:10" x14ac:dyDescent="0.25">
      <c r="A259" s="97"/>
      <c r="B259" s="97"/>
      <c r="C259" s="98"/>
      <c r="D259" s="98"/>
      <c r="E259" s="98"/>
      <c r="F259" s="98"/>
      <c r="G259" s="98"/>
      <c r="H259" s="98"/>
      <c r="I259" s="74"/>
      <c r="J259" s="74"/>
    </row>
    <row r="260" spans="1:10" x14ac:dyDescent="0.25">
      <c r="A260" s="97"/>
      <c r="B260" s="97"/>
      <c r="C260" s="98"/>
      <c r="D260" s="98"/>
      <c r="E260" s="98"/>
      <c r="F260" s="98"/>
      <c r="G260" s="98"/>
      <c r="H260" s="98"/>
      <c r="I260" s="74"/>
      <c r="J260" s="74"/>
    </row>
    <row r="261" spans="1:10" x14ac:dyDescent="0.25">
      <c r="A261" s="97"/>
      <c r="B261" s="97"/>
      <c r="C261" s="98"/>
      <c r="D261" s="98"/>
      <c r="E261" s="98"/>
      <c r="F261" s="98"/>
      <c r="G261" s="98"/>
      <c r="H261" s="98"/>
      <c r="I261" s="74"/>
      <c r="J261" s="74"/>
    </row>
    <row r="262" spans="1:10" x14ac:dyDescent="0.25">
      <c r="A262" s="97"/>
      <c r="B262" s="97"/>
      <c r="C262" s="98"/>
      <c r="D262" s="98"/>
      <c r="E262" s="98"/>
      <c r="F262" s="98"/>
      <c r="G262" s="98"/>
      <c r="H262" s="98"/>
      <c r="I262" s="74"/>
      <c r="J262" s="74"/>
    </row>
    <row r="263" spans="1:10" x14ac:dyDescent="0.25">
      <c r="A263" s="97"/>
      <c r="B263" s="97"/>
      <c r="C263" s="98"/>
      <c r="D263" s="98"/>
      <c r="E263" s="98"/>
      <c r="F263" s="98"/>
      <c r="G263" s="98"/>
      <c r="H263" s="98"/>
      <c r="I263" s="74"/>
      <c r="J263" s="74"/>
    </row>
    <row r="264" spans="1:10" x14ac:dyDescent="0.25">
      <c r="A264" s="97"/>
      <c r="B264" s="97"/>
      <c r="C264" s="98"/>
      <c r="D264" s="98"/>
      <c r="E264" s="98"/>
      <c r="F264" s="98"/>
      <c r="G264" s="98"/>
      <c r="H264" s="98"/>
      <c r="I264" s="74"/>
      <c r="J264" s="74"/>
    </row>
    <row r="265" spans="1:10" x14ac:dyDescent="0.25">
      <c r="A265" s="97"/>
      <c r="B265" s="97"/>
      <c r="C265" s="98"/>
      <c r="D265" s="98"/>
      <c r="E265" s="98"/>
      <c r="F265" s="98"/>
      <c r="G265" s="98"/>
      <c r="H265" s="98"/>
      <c r="I265" s="74"/>
      <c r="J265" s="74"/>
    </row>
    <row r="266" spans="1:10" x14ac:dyDescent="0.25">
      <c r="A266" s="97"/>
      <c r="B266" s="97"/>
      <c r="C266" s="98"/>
      <c r="D266" s="98"/>
      <c r="E266" s="98"/>
      <c r="F266" s="98"/>
      <c r="G266" s="98"/>
      <c r="H266" s="98"/>
      <c r="I266" s="74"/>
      <c r="J266" s="74"/>
    </row>
    <row r="267" spans="1:10" x14ac:dyDescent="0.25">
      <c r="A267" s="97"/>
      <c r="B267" s="97"/>
      <c r="C267" s="98"/>
      <c r="D267" s="98"/>
      <c r="E267" s="98"/>
      <c r="F267" s="98"/>
      <c r="G267" s="98"/>
      <c r="H267" s="98"/>
      <c r="I267" s="74"/>
      <c r="J267" s="74"/>
    </row>
    <row r="268" spans="1:10" x14ac:dyDescent="0.25">
      <c r="A268" s="97"/>
      <c r="B268" s="97"/>
      <c r="C268" s="98"/>
      <c r="D268" s="98"/>
      <c r="E268" s="98"/>
      <c r="F268" s="98"/>
      <c r="G268" s="98"/>
      <c r="H268" s="98"/>
      <c r="I268" s="74"/>
      <c r="J268" s="74"/>
    </row>
    <row r="269" spans="1:10" x14ac:dyDescent="0.25">
      <c r="A269" s="97"/>
      <c r="B269" s="97"/>
      <c r="C269" s="98"/>
      <c r="D269" s="98"/>
      <c r="E269" s="98"/>
      <c r="F269" s="98"/>
      <c r="G269" s="98"/>
      <c r="H269" s="98"/>
      <c r="I269" s="74"/>
      <c r="J269" s="74"/>
    </row>
    <row r="270" spans="1:10" x14ac:dyDescent="0.25">
      <c r="A270" s="97"/>
      <c r="B270" s="97"/>
      <c r="C270" s="98"/>
      <c r="D270" s="98"/>
      <c r="E270" s="98"/>
      <c r="F270" s="98"/>
      <c r="G270" s="98"/>
      <c r="H270" s="98"/>
      <c r="I270" s="74"/>
      <c r="J270" s="74"/>
    </row>
    <row r="271" spans="1:10" x14ac:dyDescent="0.25">
      <c r="A271" s="97"/>
      <c r="B271" s="97"/>
      <c r="C271" s="98"/>
      <c r="D271" s="98"/>
      <c r="E271" s="98"/>
      <c r="F271" s="98"/>
      <c r="G271" s="98"/>
      <c r="H271" s="98"/>
      <c r="I271" s="74"/>
      <c r="J271" s="74"/>
    </row>
    <row r="272" spans="1:10" x14ac:dyDescent="0.25">
      <c r="A272" s="97"/>
      <c r="B272" s="97"/>
      <c r="C272" s="97"/>
      <c r="D272" s="97"/>
      <c r="E272" s="97"/>
      <c r="F272" s="97"/>
      <c r="G272" s="98"/>
      <c r="H272" s="98"/>
      <c r="I272" s="74"/>
      <c r="J272" s="74"/>
    </row>
    <row r="273" spans="1:10" x14ac:dyDescent="0.25">
      <c r="A273" s="97"/>
      <c r="B273" s="97"/>
      <c r="C273" s="97"/>
      <c r="D273" s="97"/>
      <c r="E273" s="97"/>
      <c r="F273" s="97"/>
      <c r="G273" s="98"/>
      <c r="H273" s="98"/>
      <c r="I273" s="74"/>
      <c r="J273" s="74"/>
    </row>
    <row r="274" spans="1:10" x14ac:dyDescent="0.25">
      <c r="A274" s="97"/>
      <c r="B274" s="97"/>
      <c r="C274" s="97"/>
      <c r="D274" s="97"/>
      <c r="E274" s="97"/>
      <c r="F274" s="97"/>
      <c r="G274" s="98"/>
      <c r="H274" s="98"/>
      <c r="I274" s="74"/>
      <c r="J274" s="74"/>
    </row>
    <row r="275" spans="1:10" x14ac:dyDescent="0.25">
      <c r="A275" s="97"/>
      <c r="B275" s="97"/>
      <c r="C275" s="97"/>
      <c r="D275" s="97"/>
      <c r="E275" s="97"/>
      <c r="F275" s="97"/>
      <c r="G275" s="98"/>
      <c r="H275" s="98"/>
      <c r="I275" s="74"/>
      <c r="J275" s="74"/>
    </row>
    <row r="276" spans="1:10" x14ac:dyDescent="0.25">
      <c r="A276" s="97"/>
      <c r="B276" s="97"/>
      <c r="C276" s="97"/>
      <c r="D276" s="97"/>
      <c r="E276" s="97"/>
      <c r="F276" s="97"/>
      <c r="G276" s="98"/>
      <c r="H276" s="98"/>
      <c r="I276" s="74"/>
      <c r="J276" s="74"/>
    </row>
    <row r="277" spans="1:10" x14ac:dyDescent="0.25">
      <c r="A277" s="97"/>
      <c r="B277" s="97"/>
      <c r="C277" s="97"/>
      <c r="D277" s="97"/>
      <c r="E277" s="97"/>
      <c r="F277" s="97"/>
      <c r="G277" s="98"/>
      <c r="H277" s="98"/>
      <c r="I277" s="74"/>
      <c r="J277" s="74"/>
    </row>
    <row r="278" spans="1:10" x14ac:dyDescent="0.25">
      <c r="A278" s="97"/>
      <c r="B278" s="97"/>
      <c r="C278" s="97"/>
      <c r="D278" s="97"/>
      <c r="E278" s="97"/>
      <c r="F278" s="97"/>
      <c r="G278" s="98"/>
      <c r="H278" s="98"/>
      <c r="I278" s="74"/>
      <c r="J278" s="74"/>
    </row>
    <row r="279" spans="1:10" x14ac:dyDescent="0.25">
      <c r="A279" s="97"/>
      <c r="B279" s="97"/>
      <c r="C279" s="97"/>
      <c r="D279" s="97"/>
      <c r="E279" s="97"/>
      <c r="F279" s="97"/>
      <c r="G279" s="98"/>
      <c r="H279" s="98"/>
      <c r="I279" s="74"/>
      <c r="J279" s="74"/>
    </row>
    <row r="280" spans="1:10" x14ac:dyDescent="0.25">
      <c r="A280" s="97"/>
      <c r="B280" s="97"/>
      <c r="C280" s="97"/>
      <c r="D280" s="97"/>
      <c r="E280" s="97"/>
      <c r="F280" s="97"/>
      <c r="G280" s="98"/>
      <c r="H280" s="98"/>
      <c r="I280" s="74"/>
      <c r="J280" s="74"/>
    </row>
    <row r="281" spans="1:10" x14ac:dyDescent="0.25">
      <c r="A281" s="97"/>
      <c r="B281" s="97"/>
      <c r="C281" s="97"/>
      <c r="D281" s="97"/>
      <c r="E281" s="97"/>
      <c r="F281" s="97"/>
      <c r="G281" s="98"/>
      <c r="H281" s="98"/>
      <c r="I281" s="74"/>
      <c r="J281" s="74"/>
    </row>
  </sheetData>
  <mergeCells count="31">
    <mergeCell ref="A7:A10"/>
    <mergeCell ref="A1:I1"/>
    <mergeCell ref="A2:I2"/>
    <mergeCell ref="A3:I3"/>
    <mergeCell ref="A5:A6"/>
    <mergeCell ref="B5:B6"/>
    <mergeCell ref="C5:C6"/>
    <mergeCell ref="D5:D6"/>
    <mergeCell ref="E5:E6"/>
    <mergeCell ref="F5:F6"/>
    <mergeCell ref="A91:A93"/>
    <mergeCell ref="A11:A17"/>
    <mergeCell ref="A18:A19"/>
    <mergeCell ref="A20:A21"/>
    <mergeCell ref="A22:A23"/>
    <mergeCell ref="A24:A54"/>
    <mergeCell ref="A55:A56"/>
    <mergeCell ref="A57:A58"/>
    <mergeCell ref="A59:A81"/>
    <mergeCell ref="A82:A85"/>
    <mergeCell ref="A86:A88"/>
    <mergeCell ref="A89:A90"/>
    <mergeCell ref="A115:A117"/>
    <mergeCell ref="A118:A120"/>
    <mergeCell ref="A121:A122"/>
    <mergeCell ref="A94:A95"/>
    <mergeCell ref="A96:A102"/>
    <mergeCell ref="A104:A106"/>
    <mergeCell ref="A107:A108"/>
    <mergeCell ref="A109:A111"/>
    <mergeCell ref="A112:A114"/>
  </mergeCells>
  <pageMargins left="0.25" right="0.25" top="0.75" bottom="0.75" header="0.3" footer="0.3"/>
  <pageSetup paperSize="9" scale="80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282"/>
  <sheetViews>
    <sheetView workbookViewId="0">
      <selection activeCell="F7" sqref="F7"/>
    </sheetView>
  </sheetViews>
  <sheetFormatPr defaultRowHeight="15" x14ac:dyDescent="0.25"/>
  <cols>
    <col min="1" max="1" width="3.28515625" customWidth="1"/>
    <col min="2" max="2" width="37" customWidth="1"/>
    <col min="3" max="3" width="10.28515625" customWidth="1"/>
    <col min="4" max="4" width="10.7109375" customWidth="1"/>
    <col min="5" max="5" width="13.140625" bestFit="1" customWidth="1"/>
    <col min="6" max="6" width="9.5703125" customWidth="1"/>
    <col min="7" max="7" width="10.140625" customWidth="1"/>
    <col min="8" max="9" width="11.42578125" bestFit="1" customWidth="1"/>
    <col min="257" max="257" width="3.28515625" customWidth="1"/>
    <col min="258" max="258" width="31.42578125" customWidth="1"/>
    <col min="259" max="259" width="10.28515625" customWidth="1"/>
    <col min="260" max="260" width="10.7109375" customWidth="1"/>
    <col min="261" max="261" width="13.140625" bestFit="1" customWidth="1"/>
    <col min="262" max="262" width="9.5703125" customWidth="1"/>
    <col min="263" max="263" width="10.140625" customWidth="1"/>
    <col min="264" max="265" width="11.42578125" bestFit="1" customWidth="1"/>
    <col min="513" max="513" width="3.28515625" customWidth="1"/>
    <col min="514" max="514" width="31.42578125" customWidth="1"/>
    <col min="515" max="515" width="10.28515625" customWidth="1"/>
    <col min="516" max="516" width="10.7109375" customWidth="1"/>
    <col min="517" max="517" width="13.140625" bestFit="1" customWidth="1"/>
    <col min="518" max="518" width="9.5703125" customWidth="1"/>
    <col min="519" max="519" width="10.140625" customWidth="1"/>
    <col min="520" max="521" width="11.42578125" bestFit="1" customWidth="1"/>
    <col min="769" max="769" width="3.28515625" customWidth="1"/>
    <col min="770" max="770" width="31.42578125" customWidth="1"/>
    <col min="771" max="771" width="10.28515625" customWidth="1"/>
    <col min="772" max="772" width="10.7109375" customWidth="1"/>
    <col min="773" max="773" width="13.140625" bestFit="1" customWidth="1"/>
    <col min="774" max="774" width="9.5703125" customWidth="1"/>
    <col min="775" max="775" width="10.140625" customWidth="1"/>
    <col min="776" max="777" width="11.42578125" bestFit="1" customWidth="1"/>
    <col min="1025" max="1025" width="3.28515625" customWidth="1"/>
    <col min="1026" max="1026" width="31.42578125" customWidth="1"/>
    <col min="1027" max="1027" width="10.28515625" customWidth="1"/>
    <col min="1028" max="1028" width="10.7109375" customWidth="1"/>
    <col min="1029" max="1029" width="13.140625" bestFit="1" customWidth="1"/>
    <col min="1030" max="1030" width="9.5703125" customWidth="1"/>
    <col min="1031" max="1031" width="10.140625" customWidth="1"/>
    <col min="1032" max="1033" width="11.42578125" bestFit="1" customWidth="1"/>
    <col min="1281" max="1281" width="3.28515625" customWidth="1"/>
    <col min="1282" max="1282" width="31.42578125" customWidth="1"/>
    <col min="1283" max="1283" width="10.28515625" customWidth="1"/>
    <col min="1284" max="1284" width="10.7109375" customWidth="1"/>
    <col min="1285" max="1285" width="13.140625" bestFit="1" customWidth="1"/>
    <col min="1286" max="1286" width="9.5703125" customWidth="1"/>
    <col min="1287" max="1287" width="10.140625" customWidth="1"/>
    <col min="1288" max="1289" width="11.42578125" bestFit="1" customWidth="1"/>
    <col min="1537" max="1537" width="3.28515625" customWidth="1"/>
    <col min="1538" max="1538" width="31.42578125" customWidth="1"/>
    <col min="1539" max="1539" width="10.28515625" customWidth="1"/>
    <col min="1540" max="1540" width="10.7109375" customWidth="1"/>
    <col min="1541" max="1541" width="13.140625" bestFit="1" customWidth="1"/>
    <col min="1542" max="1542" width="9.5703125" customWidth="1"/>
    <col min="1543" max="1543" width="10.140625" customWidth="1"/>
    <col min="1544" max="1545" width="11.42578125" bestFit="1" customWidth="1"/>
    <col min="1793" max="1793" width="3.28515625" customWidth="1"/>
    <col min="1794" max="1794" width="31.42578125" customWidth="1"/>
    <col min="1795" max="1795" width="10.28515625" customWidth="1"/>
    <col min="1796" max="1796" width="10.7109375" customWidth="1"/>
    <col min="1797" max="1797" width="13.140625" bestFit="1" customWidth="1"/>
    <col min="1798" max="1798" width="9.5703125" customWidth="1"/>
    <col min="1799" max="1799" width="10.140625" customWidth="1"/>
    <col min="1800" max="1801" width="11.42578125" bestFit="1" customWidth="1"/>
    <col min="2049" max="2049" width="3.28515625" customWidth="1"/>
    <col min="2050" max="2050" width="31.42578125" customWidth="1"/>
    <col min="2051" max="2051" width="10.28515625" customWidth="1"/>
    <col min="2052" max="2052" width="10.7109375" customWidth="1"/>
    <col min="2053" max="2053" width="13.140625" bestFit="1" customWidth="1"/>
    <col min="2054" max="2054" width="9.5703125" customWidth="1"/>
    <col min="2055" max="2055" width="10.140625" customWidth="1"/>
    <col min="2056" max="2057" width="11.42578125" bestFit="1" customWidth="1"/>
    <col min="2305" max="2305" width="3.28515625" customWidth="1"/>
    <col min="2306" max="2306" width="31.42578125" customWidth="1"/>
    <col min="2307" max="2307" width="10.28515625" customWidth="1"/>
    <col min="2308" max="2308" width="10.7109375" customWidth="1"/>
    <col min="2309" max="2309" width="13.140625" bestFit="1" customWidth="1"/>
    <col min="2310" max="2310" width="9.5703125" customWidth="1"/>
    <col min="2311" max="2311" width="10.140625" customWidth="1"/>
    <col min="2312" max="2313" width="11.42578125" bestFit="1" customWidth="1"/>
    <col min="2561" max="2561" width="3.28515625" customWidth="1"/>
    <col min="2562" max="2562" width="31.42578125" customWidth="1"/>
    <col min="2563" max="2563" width="10.28515625" customWidth="1"/>
    <col min="2564" max="2564" width="10.7109375" customWidth="1"/>
    <col min="2565" max="2565" width="13.140625" bestFit="1" customWidth="1"/>
    <col min="2566" max="2566" width="9.5703125" customWidth="1"/>
    <col min="2567" max="2567" width="10.140625" customWidth="1"/>
    <col min="2568" max="2569" width="11.42578125" bestFit="1" customWidth="1"/>
    <col min="2817" max="2817" width="3.28515625" customWidth="1"/>
    <col min="2818" max="2818" width="31.42578125" customWidth="1"/>
    <col min="2819" max="2819" width="10.28515625" customWidth="1"/>
    <col min="2820" max="2820" width="10.7109375" customWidth="1"/>
    <col min="2821" max="2821" width="13.140625" bestFit="1" customWidth="1"/>
    <col min="2822" max="2822" width="9.5703125" customWidth="1"/>
    <col min="2823" max="2823" width="10.140625" customWidth="1"/>
    <col min="2824" max="2825" width="11.42578125" bestFit="1" customWidth="1"/>
    <col min="3073" max="3073" width="3.28515625" customWidth="1"/>
    <col min="3074" max="3074" width="31.42578125" customWidth="1"/>
    <col min="3075" max="3075" width="10.28515625" customWidth="1"/>
    <col min="3076" max="3076" width="10.7109375" customWidth="1"/>
    <col min="3077" max="3077" width="13.140625" bestFit="1" customWidth="1"/>
    <col min="3078" max="3078" width="9.5703125" customWidth="1"/>
    <col min="3079" max="3079" width="10.140625" customWidth="1"/>
    <col min="3080" max="3081" width="11.42578125" bestFit="1" customWidth="1"/>
    <col min="3329" max="3329" width="3.28515625" customWidth="1"/>
    <col min="3330" max="3330" width="31.42578125" customWidth="1"/>
    <col min="3331" max="3331" width="10.28515625" customWidth="1"/>
    <col min="3332" max="3332" width="10.7109375" customWidth="1"/>
    <col min="3333" max="3333" width="13.140625" bestFit="1" customWidth="1"/>
    <col min="3334" max="3334" width="9.5703125" customWidth="1"/>
    <col min="3335" max="3335" width="10.140625" customWidth="1"/>
    <col min="3336" max="3337" width="11.42578125" bestFit="1" customWidth="1"/>
    <col min="3585" max="3585" width="3.28515625" customWidth="1"/>
    <col min="3586" max="3586" width="31.42578125" customWidth="1"/>
    <col min="3587" max="3587" width="10.28515625" customWidth="1"/>
    <col min="3588" max="3588" width="10.7109375" customWidth="1"/>
    <col min="3589" max="3589" width="13.140625" bestFit="1" customWidth="1"/>
    <col min="3590" max="3590" width="9.5703125" customWidth="1"/>
    <col min="3591" max="3591" width="10.140625" customWidth="1"/>
    <col min="3592" max="3593" width="11.42578125" bestFit="1" customWidth="1"/>
    <col min="3841" max="3841" width="3.28515625" customWidth="1"/>
    <col min="3842" max="3842" width="31.42578125" customWidth="1"/>
    <col min="3843" max="3843" width="10.28515625" customWidth="1"/>
    <col min="3844" max="3844" width="10.7109375" customWidth="1"/>
    <col min="3845" max="3845" width="13.140625" bestFit="1" customWidth="1"/>
    <col min="3846" max="3846" width="9.5703125" customWidth="1"/>
    <col min="3847" max="3847" width="10.140625" customWidth="1"/>
    <col min="3848" max="3849" width="11.42578125" bestFit="1" customWidth="1"/>
    <col min="4097" max="4097" width="3.28515625" customWidth="1"/>
    <col min="4098" max="4098" width="31.42578125" customWidth="1"/>
    <col min="4099" max="4099" width="10.28515625" customWidth="1"/>
    <col min="4100" max="4100" width="10.7109375" customWidth="1"/>
    <col min="4101" max="4101" width="13.140625" bestFit="1" customWidth="1"/>
    <col min="4102" max="4102" width="9.5703125" customWidth="1"/>
    <col min="4103" max="4103" width="10.140625" customWidth="1"/>
    <col min="4104" max="4105" width="11.42578125" bestFit="1" customWidth="1"/>
    <col min="4353" max="4353" width="3.28515625" customWidth="1"/>
    <col min="4354" max="4354" width="31.42578125" customWidth="1"/>
    <col min="4355" max="4355" width="10.28515625" customWidth="1"/>
    <col min="4356" max="4356" width="10.7109375" customWidth="1"/>
    <col min="4357" max="4357" width="13.140625" bestFit="1" customWidth="1"/>
    <col min="4358" max="4358" width="9.5703125" customWidth="1"/>
    <col min="4359" max="4359" width="10.140625" customWidth="1"/>
    <col min="4360" max="4361" width="11.42578125" bestFit="1" customWidth="1"/>
    <col min="4609" max="4609" width="3.28515625" customWidth="1"/>
    <col min="4610" max="4610" width="31.42578125" customWidth="1"/>
    <col min="4611" max="4611" width="10.28515625" customWidth="1"/>
    <col min="4612" max="4612" width="10.7109375" customWidth="1"/>
    <col min="4613" max="4613" width="13.140625" bestFit="1" customWidth="1"/>
    <col min="4614" max="4614" width="9.5703125" customWidth="1"/>
    <col min="4615" max="4615" width="10.140625" customWidth="1"/>
    <col min="4616" max="4617" width="11.42578125" bestFit="1" customWidth="1"/>
    <col min="4865" max="4865" width="3.28515625" customWidth="1"/>
    <col min="4866" max="4866" width="31.42578125" customWidth="1"/>
    <col min="4867" max="4867" width="10.28515625" customWidth="1"/>
    <col min="4868" max="4868" width="10.7109375" customWidth="1"/>
    <col min="4869" max="4869" width="13.140625" bestFit="1" customWidth="1"/>
    <col min="4870" max="4870" width="9.5703125" customWidth="1"/>
    <col min="4871" max="4871" width="10.140625" customWidth="1"/>
    <col min="4872" max="4873" width="11.42578125" bestFit="1" customWidth="1"/>
    <col min="5121" max="5121" width="3.28515625" customWidth="1"/>
    <col min="5122" max="5122" width="31.42578125" customWidth="1"/>
    <col min="5123" max="5123" width="10.28515625" customWidth="1"/>
    <col min="5124" max="5124" width="10.7109375" customWidth="1"/>
    <col min="5125" max="5125" width="13.140625" bestFit="1" customWidth="1"/>
    <col min="5126" max="5126" width="9.5703125" customWidth="1"/>
    <col min="5127" max="5127" width="10.140625" customWidth="1"/>
    <col min="5128" max="5129" width="11.42578125" bestFit="1" customWidth="1"/>
    <col min="5377" max="5377" width="3.28515625" customWidth="1"/>
    <col min="5378" max="5378" width="31.42578125" customWidth="1"/>
    <col min="5379" max="5379" width="10.28515625" customWidth="1"/>
    <col min="5380" max="5380" width="10.7109375" customWidth="1"/>
    <col min="5381" max="5381" width="13.140625" bestFit="1" customWidth="1"/>
    <col min="5382" max="5382" width="9.5703125" customWidth="1"/>
    <col min="5383" max="5383" width="10.140625" customWidth="1"/>
    <col min="5384" max="5385" width="11.42578125" bestFit="1" customWidth="1"/>
    <col min="5633" max="5633" width="3.28515625" customWidth="1"/>
    <col min="5634" max="5634" width="31.42578125" customWidth="1"/>
    <col min="5635" max="5635" width="10.28515625" customWidth="1"/>
    <col min="5636" max="5636" width="10.7109375" customWidth="1"/>
    <col min="5637" max="5637" width="13.140625" bestFit="1" customWidth="1"/>
    <col min="5638" max="5638" width="9.5703125" customWidth="1"/>
    <col min="5639" max="5639" width="10.140625" customWidth="1"/>
    <col min="5640" max="5641" width="11.42578125" bestFit="1" customWidth="1"/>
    <col min="5889" max="5889" width="3.28515625" customWidth="1"/>
    <col min="5890" max="5890" width="31.42578125" customWidth="1"/>
    <col min="5891" max="5891" width="10.28515625" customWidth="1"/>
    <col min="5892" max="5892" width="10.7109375" customWidth="1"/>
    <col min="5893" max="5893" width="13.140625" bestFit="1" customWidth="1"/>
    <col min="5894" max="5894" width="9.5703125" customWidth="1"/>
    <col min="5895" max="5895" width="10.140625" customWidth="1"/>
    <col min="5896" max="5897" width="11.42578125" bestFit="1" customWidth="1"/>
    <col min="6145" max="6145" width="3.28515625" customWidth="1"/>
    <col min="6146" max="6146" width="31.42578125" customWidth="1"/>
    <col min="6147" max="6147" width="10.28515625" customWidth="1"/>
    <col min="6148" max="6148" width="10.7109375" customWidth="1"/>
    <col min="6149" max="6149" width="13.140625" bestFit="1" customWidth="1"/>
    <col min="6150" max="6150" width="9.5703125" customWidth="1"/>
    <col min="6151" max="6151" width="10.140625" customWidth="1"/>
    <col min="6152" max="6153" width="11.42578125" bestFit="1" customWidth="1"/>
    <col min="6401" max="6401" width="3.28515625" customWidth="1"/>
    <col min="6402" max="6402" width="31.42578125" customWidth="1"/>
    <col min="6403" max="6403" width="10.28515625" customWidth="1"/>
    <col min="6404" max="6404" width="10.7109375" customWidth="1"/>
    <col min="6405" max="6405" width="13.140625" bestFit="1" customWidth="1"/>
    <col min="6406" max="6406" width="9.5703125" customWidth="1"/>
    <col min="6407" max="6407" width="10.140625" customWidth="1"/>
    <col min="6408" max="6409" width="11.42578125" bestFit="1" customWidth="1"/>
    <col min="6657" max="6657" width="3.28515625" customWidth="1"/>
    <col min="6658" max="6658" width="31.42578125" customWidth="1"/>
    <col min="6659" max="6659" width="10.28515625" customWidth="1"/>
    <col min="6660" max="6660" width="10.7109375" customWidth="1"/>
    <col min="6661" max="6661" width="13.140625" bestFit="1" customWidth="1"/>
    <col min="6662" max="6662" width="9.5703125" customWidth="1"/>
    <col min="6663" max="6663" width="10.140625" customWidth="1"/>
    <col min="6664" max="6665" width="11.42578125" bestFit="1" customWidth="1"/>
    <col min="6913" max="6913" width="3.28515625" customWidth="1"/>
    <col min="6914" max="6914" width="31.42578125" customWidth="1"/>
    <col min="6915" max="6915" width="10.28515625" customWidth="1"/>
    <col min="6916" max="6916" width="10.7109375" customWidth="1"/>
    <col min="6917" max="6917" width="13.140625" bestFit="1" customWidth="1"/>
    <col min="6918" max="6918" width="9.5703125" customWidth="1"/>
    <col min="6919" max="6919" width="10.140625" customWidth="1"/>
    <col min="6920" max="6921" width="11.42578125" bestFit="1" customWidth="1"/>
    <col min="7169" max="7169" width="3.28515625" customWidth="1"/>
    <col min="7170" max="7170" width="31.42578125" customWidth="1"/>
    <col min="7171" max="7171" width="10.28515625" customWidth="1"/>
    <col min="7172" max="7172" width="10.7109375" customWidth="1"/>
    <col min="7173" max="7173" width="13.140625" bestFit="1" customWidth="1"/>
    <col min="7174" max="7174" width="9.5703125" customWidth="1"/>
    <col min="7175" max="7175" width="10.140625" customWidth="1"/>
    <col min="7176" max="7177" width="11.42578125" bestFit="1" customWidth="1"/>
    <col min="7425" max="7425" width="3.28515625" customWidth="1"/>
    <col min="7426" max="7426" width="31.42578125" customWidth="1"/>
    <col min="7427" max="7427" width="10.28515625" customWidth="1"/>
    <col min="7428" max="7428" width="10.7109375" customWidth="1"/>
    <col min="7429" max="7429" width="13.140625" bestFit="1" customWidth="1"/>
    <col min="7430" max="7430" width="9.5703125" customWidth="1"/>
    <col min="7431" max="7431" width="10.140625" customWidth="1"/>
    <col min="7432" max="7433" width="11.42578125" bestFit="1" customWidth="1"/>
    <col min="7681" max="7681" width="3.28515625" customWidth="1"/>
    <col min="7682" max="7682" width="31.42578125" customWidth="1"/>
    <col min="7683" max="7683" width="10.28515625" customWidth="1"/>
    <col min="7684" max="7684" width="10.7109375" customWidth="1"/>
    <col min="7685" max="7685" width="13.140625" bestFit="1" customWidth="1"/>
    <col min="7686" max="7686" width="9.5703125" customWidth="1"/>
    <col min="7687" max="7687" width="10.140625" customWidth="1"/>
    <col min="7688" max="7689" width="11.42578125" bestFit="1" customWidth="1"/>
    <col min="7937" max="7937" width="3.28515625" customWidth="1"/>
    <col min="7938" max="7938" width="31.42578125" customWidth="1"/>
    <col min="7939" max="7939" width="10.28515625" customWidth="1"/>
    <col min="7940" max="7940" width="10.7109375" customWidth="1"/>
    <col min="7941" max="7941" width="13.140625" bestFit="1" customWidth="1"/>
    <col min="7942" max="7942" width="9.5703125" customWidth="1"/>
    <col min="7943" max="7943" width="10.140625" customWidth="1"/>
    <col min="7944" max="7945" width="11.42578125" bestFit="1" customWidth="1"/>
    <col min="8193" max="8193" width="3.28515625" customWidth="1"/>
    <col min="8194" max="8194" width="31.42578125" customWidth="1"/>
    <col min="8195" max="8195" width="10.28515625" customWidth="1"/>
    <col min="8196" max="8196" width="10.7109375" customWidth="1"/>
    <col min="8197" max="8197" width="13.140625" bestFit="1" customWidth="1"/>
    <col min="8198" max="8198" width="9.5703125" customWidth="1"/>
    <col min="8199" max="8199" width="10.140625" customWidth="1"/>
    <col min="8200" max="8201" width="11.42578125" bestFit="1" customWidth="1"/>
    <col min="8449" max="8449" width="3.28515625" customWidth="1"/>
    <col min="8450" max="8450" width="31.42578125" customWidth="1"/>
    <col min="8451" max="8451" width="10.28515625" customWidth="1"/>
    <col min="8452" max="8452" width="10.7109375" customWidth="1"/>
    <col min="8453" max="8453" width="13.140625" bestFit="1" customWidth="1"/>
    <col min="8454" max="8454" width="9.5703125" customWidth="1"/>
    <col min="8455" max="8455" width="10.140625" customWidth="1"/>
    <col min="8456" max="8457" width="11.42578125" bestFit="1" customWidth="1"/>
    <col min="8705" max="8705" width="3.28515625" customWidth="1"/>
    <col min="8706" max="8706" width="31.42578125" customWidth="1"/>
    <col min="8707" max="8707" width="10.28515625" customWidth="1"/>
    <col min="8708" max="8708" width="10.7109375" customWidth="1"/>
    <col min="8709" max="8709" width="13.140625" bestFit="1" customWidth="1"/>
    <col min="8710" max="8710" width="9.5703125" customWidth="1"/>
    <col min="8711" max="8711" width="10.140625" customWidth="1"/>
    <col min="8712" max="8713" width="11.42578125" bestFit="1" customWidth="1"/>
    <col min="8961" max="8961" width="3.28515625" customWidth="1"/>
    <col min="8962" max="8962" width="31.42578125" customWidth="1"/>
    <col min="8963" max="8963" width="10.28515625" customWidth="1"/>
    <col min="8964" max="8964" width="10.7109375" customWidth="1"/>
    <col min="8965" max="8965" width="13.140625" bestFit="1" customWidth="1"/>
    <col min="8966" max="8966" width="9.5703125" customWidth="1"/>
    <col min="8967" max="8967" width="10.140625" customWidth="1"/>
    <col min="8968" max="8969" width="11.42578125" bestFit="1" customWidth="1"/>
    <col min="9217" max="9217" width="3.28515625" customWidth="1"/>
    <col min="9218" max="9218" width="31.42578125" customWidth="1"/>
    <col min="9219" max="9219" width="10.28515625" customWidth="1"/>
    <col min="9220" max="9220" width="10.7109375" customWidth="1"/>
    <col min="9221" max="9221" width="13.140625" bestFit="1" customWidth="1"/>
    <col min="9222" max="9222" width="9.5703125" customWidth="1"/>
    <col min="9223" max="9223" width="10.140625" customWidth="1"/>
    <col min="9224" max="9225" width="11.42578125" bestFit="1" customWidth="1"/>
    <col min="9473" max="9473" width="3.28515625" customWidth="1"/>
    <col min="9474" max="9474" width="31.42578125" customWidth="1"/>
    <col min="9475" max="9475" width="10.28515625" customWidth="1"/>
    <col min="9476" max="9476" width="10.7109375" customWidth="1"/>
    <col min="9477" max="9477" width="13.140625" bestFit="1" customWidth="1"/>
    <col min="9478" max="9478" width="9.5703125" customWidth="1"/>
    <col min="9479" max="9479" width="10.140625" customWidth="1"/>
    <col min="9480" max="9481" width="11.42578125" bestFit="1" customWidth="1"/>
    <col min="9729" max="9729" width="3.28515625" customWidth="1"/>
    <col min="9730" max="9730" width="31.42578125" customWidth="1"/>
    <col min="9731" max="9731" width="10.28515625" customWidth="1"/>
    <col min="9732" max="9732" width="10.7109375" customWidth="1"/>
    <col min="9733" max="9733" width="13.140625" bestFit="1" customWidth="1"/>
    <col min="9734" max="9734" width="9.5703125" customWidth="1"/>
    <col min="9735" max="9735" width="10.140625" customWidth="1"/>
    <col min="9736" max="9737" width="11.42578125" bestFit="1" customWidth="1"/>
    <col min="9985" max="9985" width="3.28515625" customWidth="1"/>
    <col min="9986" max="9986" width="31.42578125" customWidth="1"/>
    <col min="9987" max="9987" width="10.28515625" customWidth="1"/>
    <col min="9988" max="9988" width="10.7109375" customWidth="1"/>
    <col min="9989" max="9989" width="13.140625" bestFit="1" customWidth="1"/>
    <col min="9990" max="9990" width="9.5703125" customWidth="1"/>
    <col min="9991" max="9991" width="10.140625" customWidth="1"/>
    <col min="9992" max="9993" width="11.42578125" bestFit="1" customWidth="1"/>
    <col min="10241" max="10241" width="3.28515625" customWidth="1"/>
    <col min="10242" max="10242" width="31.42578125" customWidth="1"/>
    <col min="10243" max="10243" width="10.28515625" customWidth="1"/>
    <col min="10244" max="10244" width="10.7109375" customWidth="1"/>
    <col min="10245" max="10245" width="13.140625" bestFit="1" customWidth="1"/>
    <col min="10246" max="10246" width="9.5703125" customWidth="1"/>
    <col min="10247" max="10247" width="10.140625" customWidth="1"/>
    <col min="10248" max="10249" width="11.42578125" bestFit="1" customWidth="1"/>
    <col min="10497" max="10497" width="3.28515625" customWidth="1"/>
    <col min="10498" max="10498" width="31.42578125" customWidth="1"/>
    <col min="10499" max="10499" width="10.28515625" customWidth="1"/>
    <col min="10500" max="10500" width="10.7109375" customWidth="1"/>
    <col min="10501" max="10501" width="13.140625" bestFit="1" customWidth="1"/>
    <col min="10502" max="10502" width="9.5703125" customWidth="1"/>
    <col min="10503" max="10503" width="10.140625" customWidth="1"/>
    <col min="10504" max="10505" width="11.42578125" bestFit="1" customWidth="1"/>
    <col min="10753" max="10753" width="3.28515625" customWidth="1"/>
    <col min="10754" max="10754" width="31.42578125" customWidth="1"/>
    <col min="10755" max="10755" width="10.28515625" customWidth="1"/>
    <col min="10756" max="10756" width="10.7109375" customWidth="1"/>
    <col min="10757" max="10757" width="13.140625" bestFit="1" customWidth="1"/>
    <col min="10758" max="10758" width="9.5703125" customWidth="1"/>
    <col min="10759" max="10759" width="10.140625" customWidth="1"/>
    <col min="10760" max="10761" width="11.42578125" bestFit="1" customWidth="1"/>
    <col min="11009" max="11009" width="3.28515625" customWidth="1"/>
    <col min="11010" max="11010" width="31.42578125" customWidth="1"/>
    <col min="11011" max="11011" width="10.28515625" customWidth="1"/>
    <col min="11012" max="11012" width="10.7109375" customWidth="1"/>
    <col min="11013" max="11013" width="13.140625" bestFit="1" customWidth="1"/>
    <col min="11014" max="11014" width="9.5703125" customWidth="1"/>
    <col min="11015" max="11015" width="10.140625" customWidth="1"/>
    <col min="11016" max="11017" width="11.42578125" bestFit="1" customWidth="1"/>
    <col min="11265" max="11265" width="3.28515625" customWidth="1"/>
    <col min="11266" max="11266" width="31.42578125" customWidth="1"/>
    <col min="11267" max="11267" width="10.28515625" customWidth="1"/>
    <col min="11268" max="11268" width="10.7109375" customWidth="1"/>
    <col min="11269" max="11269" width="13.140625" bestFit="1" customWidth="1"/>
    <col min="11270" max="11270" width="9.5703125" customWidth="1"/>
    <col min="11271" max="11271" width="10.140625" customWidth="1"/>
    <col min="11272" max="11273" width="11.42578125" bestFit="1" customWidth="1"/>
    <col min="11521" max="11521" width="3.28515625" customWidth="1"/>
    <col min="11522" max="11522" width="31.42578125" customWidth="1"/>
    <col min="11523" max="11523" width="10.28515625" customWidth="1"/>
    <col min="11524" max="11524" width="10.7109375" customWidth="1"/>
    <col min="11525" max="11525" width="13.140625" bestFit="1" customWidth="1"/>
    <col min="11526" max="11526" width="9.5703125" customWidth="1"/>
    <col min="11527" max="11527" width="10.140625" customWidth="1"/>
    <col min="11528" max="11529" width="11.42578125" bestFit="1" customWidth="1"/>
    <col min="11777" max="11777" width="3.28515625" customWidth="1"/>
    <col min="11778" max="11778" width="31.42578125" customWidth="1"/>
    <col min="11779" max="11779" width="10.28515625" customWidth="1"/>
    <col min="11780" max="11780" width="10.7109375" customWidth="1"/>
    <col min="11781" max="11781" width="13.140625" bestFit="1" customWidth="1"/>
    <col min="11782" max="11782" width="9.5703125" customWidth="1"/>
    <col min="11783" max="11783" width="10.140625" customWidth="1"/>
    <col min="11784" max="11785" width="11.42578125" bestFit="1" customWidth="1"/>
    <col min="12033" max="12033" width="3.28515625" customWidth="1"/>
    <col min="12034" max="12034" width="31.42578125" customWidth="1"/>
    <col min="12035" max="12035" width="10.28515625" customWidth="1"/>
    <col min="12036" max="12036" width="10.7109375" customWidth="1"/>
    <col min="12037" max="12037" width="13.140625" bestFit="1" customWidth="1"/>
    <col min="12038" max="12038" width="9.5703125" customWidth="1"/>
    <col min="12039" max="12039" width="10.140625" customWidth="1"/>
    <col min="12040" max="12041" width="11.42578125" bestFit="1" customWidth="1"/>
    <col min="12289" max="12289" width="3.28515625" customWidth="1"/>
    <col min="12290" max="12290" width="31.42578125" customWidth="1"/>
    <col min="12291" max="12291" width="10.28515625" customWidth="1"/>
    <col min="12292" max="12292" width="10.7109375" customWidth="1"/>
    <col min="12293" max="12293" width="13.140625" bestFit="1" customWidth="1"/>
    <col min="12294" max="12294" width="9.5703125" customWidth="1"/>
    <col min="12295" max="12295" width="10.140625" customWidth="1"/>
    <col min="12296" max="12297" width="11.42578125" bestFit="1" customWidth="1"/>
    <col min="12545" max="12545" width="3.28515625" customWidth="1"/>
    <col min="12546" max="12546" width="31.42578125" customWidth="1"/>
    <col min="12547" max="12547" width="10.28515625" customWidth="1"/>
    <col min="12548" max="12548" width="10.7109375" customWidth="1"/>
    <col min="12549" max="12549" width="13.140625" bestFit="1" customWidth="1"/>
    <col min="12550" max="12550" width="9.5703125" customWidth="1"/>
    <col min="12551" max="12551" width="10.140625" customWidth="1"/>
    <col min="12552" max="12553" width="11.42578125" bestFit="1" customWidth="1"/>
    <col min="12801" max="12801" width="3.28515625" customWidth="1"/>
    <col min="12802" max="12802" width="31.42578125" customWidth="1"/>
    <col min="12803" max="12803" width="10.28515625" customWidth="1"/>
    <col min="12804" max="12804" width="10.7109375" customWidth="1"/>
    <col min="12805" max="12805" width="13.140625" bestFit="1" customWidth="1"/>
    <col min="12806" max="12806" width="9.5703125" customWidth="1"/>
    <col min="12807" max="12807" width="10.140625" customWidth="1"/>
    <col min="12808" max="12809" width="11.42578125" bestFit="1" customWidth="1"/>
    <col min="13057" max="13057" width="3.28515625" customWidth="1"/>
    <col min="13058" max="13058" width="31.42578125" customWidth="1"/>
    <col min="13059" max="13059" width="10.28515625" customWidth="1"/>
    <col min="13060" max="13060" width="10.7109375" customWidth="1"/>
    <col min="13061" max="13061" width="13.140625" bestFit="1" customWidth="1"/>
    <col min="13062" max="13062" width="9.5703125" customWidth="1"/>
    <col min="13063" max="13063" width="10.140625" customWidth="1"/>
    <col min="13064" max="13065" width="11.42578125" bestFit="1" customWidth="1"/>
    <col min="13313" max="13313" width="3.28515625" customWidth="1"/>
    <col min="13314" max="13314" width="31.42578125" customWidth="1"/>
    <col min="13315" max="13315" width="10.28515625" customWidth="1"/>
    <col min="13316" max="13316" width="10.7109375" customWidth="1"/>
    <col min="13317" max="13317" width="13.140625" bestFit="1" customWidth="1"/>
    <col min="13318" max="13318" width="9.5703125" customWidth="1"/>
    <col min="13319" max="13319" width="10.140625" customWidth="1"/>
    <col min="13320" max="13321" width="11.42578125" bestFit="1" customWidth="1"/>
    <col min="13569" max="13569" width="3.28515625" customWidth="1"/>
    <col min="13570" max="13570" width="31.42578125" customWidth="1"/>
    <col min="13571" max="13571" width="10.28515625" customWidth="1"/>
    <col min="13572" max="13572" width="10.7109375" customWidth="1"/>
    <col min="13573" max="13573" width="13.140625" bestFit="1" customWidth="1"/>
    <col min="13574" max="13574" width="9.5703125" customWidth="1"/>
    <col min="13575" max="13575" width="10.140625" customWidth="1"/>
    <col min="13576" max="13577" width="11.42578125" bestFit="1" customWidth="1"/>
    <col min="13825" max="13825" width="3.28515625" customWidth="1"/>
    <col min="13826" max="13826" width="31.42578125" customWidth="1"/>
    <col min="13827" max="13827" width="10.28515625" customWidth="1"/>
    <col min="13828" max="13828" width="10.7109375" customWidth="1"/>
    <col min="13829" max="13829" width="13.140625" bestFit="1" customWidth="1"/>
    <col min="13830" max="13830" width="9.5703125" customWidth="1"/>
    <col min="13831" max="13831" width="10.140625" customWidth="1"/>
    <col min="13832" max="13833" width="11.42578125" bestFit="1" customWidth="1"/>
    <col min="14081" max="14081" width="3.28515625" customWidth="1"/>
    <col min="14082" max="14082" width="31.42578125" customWidth="1"/>
    <col min="14083" max="14083" width="10.28515625" customWidth="1"/>
    <col min="14084" max="14084" width="10.7109375" customWidth="1"/>
    <col min="14085" max="14085" width="13.140625" bestFit="1" customWidth="1"/>
    <col min="14086" max="14086" width="9.5703125" customWidth="1"/>
    <col min="14087" max="14087" width="10.140625" customWidth="1"/>
    <col min="14088" max="14089" width="11.42578125" bestFit="1" customWidth="1"/>
    <col min="14337" max="14337" width="3.28515625" customWidth="1"/>
    <col min="14338" max="14338" width="31.42578125" customWidth="1"/>
    <col min="14339" max="14339" width="10.28515625" customWidth="1"/>
    <col min="14340" max="14340" width="10.7109375" customWidth="1"/>
    <col min="14341" max="14341" width="13.140625" bestFit="1" customWidth="1"/>
    <col min="14342" max="14342" width="9.5703125" customWidth="1"/>
    <col min="14343" max="14343" width="10.140625" customWidth="1"/>
    <col min="14344" max="14345" width="11.42578125" bestFit="1" customWidth="1"/>
    <col min="14593" max="14593" width="3.28515625" customWidth="1"/>
    <col min="14594" max="14594" width="31.42578125" customWidth="1"/>
    <col min="14595" max="14595" width="10.28515625" customWidth="1"/>
    <col min="14596" max="14596" width="10.7109375" customWidth="1"/>
    <col min="14597" max="14597" width="13.140625" bestFit="1" customWidth="1"/>
    <col min="14598" max="14598" width="9.5703125" customWidth="1"/>
    <col min="14599" max="14599" width="10.140625" customWidth="1"/>
    <col min="14600" max="14601" width="11.42578125" bestFit="1" customWidth="1"/>
    <col min="14849" max="14849" width="3.28515625" customWidth="1"/>
    <col min="14850" max="14850" width="31.42578125" customWidth="1"/>
    <col min="14851" max="14851" width="10.28515625" customWidth="1"/>
    <col min="14852" max="14852" width="10.7109375" customWidth="1"/>
    <col min="14853" max="14853" width="13.140625" bestFit="1" customWidth="1"/>
    <col min="14854" max="14854" width="9.5703125" customWidth="1"/>
    <col min="14855" max="14855" width="10.140625" customWidth="1"/>
    <col min="14856" max="14857" width="11.42578125" bestFit="1" customWidth="1"/>
    <col min="15105" max="15105" width="3.28515625" customWidth="1"/>
    <col min="15106" max="15106" width="31.42578125" customWidth="1"/>
    <col min="15107" max="15107" width="10.28515625" customWidth="1"/>
    <col min="15108" max="15108" width="10.7109375" customWidth="1"/>
    <col min="15109" max="15109" width="13.140625" bestFit="1" customWidth="1"/>
    <col min="15110" max="15110" width="9.5703125" customWidth="1"/>
    <col min="15111" max="15111" width="10.140625" customWidth="1"/>
    <col min="15112" max="15113" width="11.42578125" bestFit="1" customWidth="1"/>
    <col min="15361" max="15361" width="3.28515625" customWidth="1"/>
    <col min="15362" max="15362" width="31.42578125" customWidth="1"/>
    <col min="15363" max="15363" width="10.28515625" customWidth="1"/>
    <col min="15364" max="15364" width="10.7109375" customWidth="1"/>
    <col min="15365" max="15365" width="13.140625" bestFit="1" customWidth="1"/>
    <col min="15366" max="15366" width="9.5703125" customWidth="1"/>
    <col min="15367" max="15367" width="10.140625" customWidth="1"/>
    <col min="15368" max="15369" width="11.42578125" bestFit="1" customWidth="1"/>
    <col min="15617" max="15617" width="3.28515625" customWidth="1"/>
    <col min="15618" max="15618" width="31.42578125" customWidth="1"/>
    <col min="15619" max="15619" width="10.28515625" customWidth="1"/>
    <col min="15620" max="15620" width="10.7109375" customWidth="1"/>
    <col min="15621" max="15621" width="13.140625" bestFit="1" customWidth="1"/>
    <col min="15622" max="15622" width="9.5703125" customWidth="1"/>
    <col min="15623" max="15623" width="10.140625" customWidth="1"/>
    <col min="15624" max="15625" width="11.42578125" bestFit="1" customWidth="1"/>
    <col min="15873" max="15873" width="3.28515625" customWidth="1"/>
    <col min="15874" max="15874" width="31.42578125" customWidth="1"/>
    <col min="15875" max="15875" width="10.28515625" customWidth="1"/>
    <col min="15876" max="15876" width="10.7109375" customWidth="1"/>
    <col min="15877" max="15877" width="13.140625" bestFit="1" customWidth="1"/>
    <col min="15878" max="15878" width="9.5703125" customWidth="1"/>
    <col min="15879" max="15879" width="10.140625" customWidth="1"/>
    <col min="15880" max="15881" width="11.42578125" bestFit="1" customWidth="1"/>
    <col min="16129" max="16129" width="3.28515625" customWidth="1"/>
    <col min="16130" max="16130" width="31.42578125" customWidth="1"/>
    <col min="16131" max="16131" width="10.28515625" customWidth="1"/>
    <col min="16132" max="16132" width="10.7109375" customWidth="1"/>
    <col min="16133" max="16133" width="13.140625" bestFit="1" customWidth="1"/>
    <col min="16134" max="16134" width="9.5703125" customWidth="1"/>
    <col min="16135" max="16135" width="10.140625" customWidth="1"/>
    <col min="16136" max="16137" width="11.42578125" bestFit="1" customWidth="1"/>
  </cols>
  <sheetData>
    <row r="1" spans="1:12" x14ac:dyDescent="0.25">
      <c r="A1" s="188"/>
      <c r="B1" s="189"/>
      <c r="C1" s="189"/>
      <c r="D1" s="189"/>
      <c r="E1" s="189"/>
      <c r="F1" s="189"/>
      <c r="G1" s="189"/>
      <c r="H1" s="189"/>
      <c r="I1" s="189"/>
    </row>
    <row r="2" spans="1:12" x14ac:dyDescent="0.25">
      <c r="A2" s="190" t="s">
        <v>0</v>
      </c>
      <c r="B2" s="190"/>
      <c r="C2" s="190"/>
      <c r="D2" s="190"/>
      <c r="E2" s="190"/>
      <c r="F2" s="190"/>
      <c r="G2" s="190"/>
      <c r="H2" s="190"/>
      <c r="I2" s="190"/>
    </row>
    <row r="3" spans="1:12" x14ac:dyDescent="0.25">
      <c r="A3" s="190" t="s">
        <v>146</v>
      </c>
      <c r="B3" s="191"/>
      <c r="C3" s="191"/>
      <c r="D3" s="191"/>
      <c r="E3" s="191"/>
      <c r="F3" s="191"/>
      <c r="G3" s="191"/>
      <c r="H3" s="191"/>
      <c r="I3" s="191"/>
    </row>
    <row r="5" spans="1:12" ht="30" x14ac:dyDescent="0.25">
      <c r="A5" s="192" t="s">
        <v>1</v>
      </c>
      <c r="B5" s="194" t="s">
        <v>2</v>
      </c>
      <c r="C5" s="193" t="s">
        <v>3</v>
      </c>
      <c r="D5" s="193" t="s">
        <v>4</v>
      </c>
      <c r="E5" s="193" t="s">
        <v>120</v>
      </c>
      <c r="F5" s="193" t="s">
        <v>121</v>
      </c>
      <c r="G5" s="1" t="s">
        <v>5</v>
      </c>
      <c r="H5" s="1" t="s">
        <v>5</v>
      </c>
      <c r="I5" s="2" t="s">
        <v>5</v>
      </c>
    </row>
    <row r="6" spans="1:12" ht="35.25" thickBot="1" x14ac:dyDescent="0.3">
      <c r="A6" s="193"/>
      <c r="B6" s="195"/>
      <c r="C6" s="196"/>
      <c r="D6" s="196"/>
      <c r="E6" s="196"/>
      <c r="F6" s="196"/>
      <c r="G6" s="3" t="s">
        <v>133</v>
      </c>
      <c r="H6" s="3" t="s">
        <v>139</v>
      </c>
      <c r="I6" s="4" t="s">
        <v>135</v>
      </c>
    </row>
    <row r="7" spans="1:12" x14ac:dyDescent="0.25">
      <c r="A7" s="185">
        <v>1</v>
      </c>
      <c r="B7" s="5" t="s">
        <v>6</v>
      </c>
      <c r="C7" s="6">
        <v>857</v>
      </c>
      <c r="D7" s="35">
        <v>658</v>
      </c>
      <c r="E7" s="38">
        <v>662</v>
      </c>
      <c r="F7" s="8">
        <v>658</v>
      </c>
      <c r="G7" s="9">
        <f>F7/E7*100</f>
        <v>99.395770392749256</v>
      </c>
      <c r="H7" s="10">
        <f>F7/D7*100</f>
        <v>100</v>
      </c>
      <c r="I7" s="11">
        <f>F7/C7*100</f>
        <v>76.779463243873977</v>
      </c>
      <c r="J7" t="s">
        <v>123</v>
      </c>
      <c r="L7">
        <v>658</v>
      </c>
    </row>
    <row r="8" spans="1:12" x14ac:dyDescent="0.25">
      <c r="A8" s="186"/>
      <c r="B8" s="12" t="s">
        <v>7</v>
      </c>
      <c r="C8" s="13">
        <v>1</v>
      </c>
      <c r="D8" s="13">
        <v>-4</v>
      </c>
      <c r="E8" s="13">
        <v>2</v>
      </c>
      <c r="F8" s="13">
        <v>-4</v>
      </c>
      <c r="G8" s="15">
        <f>F8/E8*100</f>
        <v>-200</v>
      </c>
      <c r="H8" s="16">
        <f t="shared" ref="H8:H78" si="0">F8/D8*100</f>
        <v>100</v>
      </c>
      <c r="I8" s="17">
        <f t="shared" ref="I8:I78" si="1">F8/C8*100</f>
        <v>-400</v>
      </c>
    </row>
    <row r="9" spans="1:12" x14ac:dyDescent="0.25">
      <c r="A9" s="186"/>
      <c r="B9" s="18" t="s">
        <v>8</v>
      </c>
      <c r="C9" s="19">
        <v>0</v>
      </c>
      <c r="D9" s="19">
        <v>0</v>
      </c>
      <c r="E9" s="19">
        <v>0</v>
      </c>
      <c r="F9" s="19">
        <v>0</v>
      </c>
      <c r="G9" s="15" t="e">
        <f>F9/E9*100</f>
        <v>#DIV/0!</v>
      </c>
      <c r="H9" s="16" t="e">
        <f>F9/D9*100</f>
        <v>#DIV/0!</v>
      </c>
      <c r="I9" s="17" t="e">
        <f>F9/C9*100</f>
        <v>#DIV/0!</v>
      </c>
    </row>
    <row r="10" spans="1:12" ht="15.75" thickBot="1" x14ac:dyDescent="0.3">
      <c r="A10" s="187"/>
      <c r="B10" s="20" t="s">
        <v>9</v>
      </c>
      <c r="C10" s="21">
        <v>16</v>
      </c>
      <c r="D10" s="21">
        <v>0</v>
      </c>
      <c r="E10" s="21">
        <v>2</v>
      </c>
      <c r="F10" s="21">
        <v>-4</v>
      </c>
      <c r="G10" s="23">
        <f t="shared" ref="G10:G79" si="2">F10/E10*100</f>
        <v>-200</v>
      </c>
      <c r="H10" s="24" t="e">
        <f t="shared" si="0"/>
        <v>#DIV/0!</v>
      </c>
      <c r="I10" s="25">
        <f t="shared" si="1"/>
        <v>-25</v>
      </c>
    </row>
    <row r="11" spans="1:12" x14ac:dyDescent="0.25">
      <c r="A11" s="185">
        <v>2</v>
      </c>
      <c r="B11" s="26" t="s">
        <v>10</v>
      </c>
      <c r="C11" s="6">
        <v>482</v>
      </c>
      <c r="D11" s="6">
        <v>501</v>
      </c>
      <c r="E11" s="6">
        <v>504</v>
      </c>
      <c r="F11" s="6">
        <v>499</v>
      </c>
      <c r="G11" s="9">
        <f t="shared" si="2"/>
        <v>99.007936507936506</v>
      </c>
      <c r="H11" s="10">
        <f t="shared" si="0"/>
        <v>99.600798403193608</v>
      </c>
      <c r="I11" s="11">
        <f t="shared" si="1"/>
        <v>103.52697095435686</v>
      </c>
    </row>
    <row r="12" spans="1:12" x14ac:dyDescent="0.25">
      <c r="A12" s="186"/>
      <c r="B12" s="12" t="s">
        <v>11</v>
      </c>
      <c r="C12" s="13">
        <v>260</v>
      </c>
      <c r="D12" s="13">
        <v>397</v>
      </c>
      <c r="E12" s="13">
        <v>397</v>
      </c>
      <c r="F12" s="13">
        <v>378</v>
      </c>
      <c r="G12" s="15">
        <f t="shared" si="2"/>
        <v>95.214105793450869</v>
      </c>
      <c r="H12" s="16">
        <f t="shared" si="0"/>
        <v>95.214105793450869</v>
      </c>
      <c r="I12" s="17">
        <f t="shared" si="1"/>
        <v>145.38461538461539</v>
      </c>
    </row>
    <row r="13" spans="1:12" x14ac:dyDescent="0.25">
      <c r="A13" s="186"/>
      <c r="B13" s="12" t="s">
        <v>12</v>
      </c>
      <c r="C13" s="13">
        <v>83</v>
      </c>
      <c r="D13" s="13">
        <v>10</v>
      </c>
      <c r="E13" s="13">
        <v>10</v>
      </c>
      <c r="F13" s="13">
        <v>18</v>
      </c>
      <c r="G13" s="15">
        <f t="shared" si="2"/>
        <v>180</v>
      </c>
      <c r="H13" s="16">
        <f t="shared" si="0"/>
        <v>180</v>
      </c>
      <c r="I13" s="17">
        <f t="shared" si="1"/>
        <v>21.686746987951807</v>
      </c>
    </row>
    <row r="14" spans="1:12" x14ac:dyDescent="0.25">
      <c r="A14" s="186"/>
      <c r="B14" s="12" t="s">
        <v>13</v>
      </c>
      <c r="C14" s="13">
        <v>0</v>
      </c>
      <c r="D14" s="13">
        <v>8</v>
      </c>
      <c r="E14" s="13">
        <v>10</v>
      </c>
      <c r="F14" s="13">
        <v>8</v>
      </c>
      <c r="G14" s="15">
        <f t="shared" si="2"/>
        <v>80</v>
      </c>
      <c r="H14" s="16">
        <f t="shared" si="0"/>
        <v>100</v>
      </c>
      <c r="I14" s="17" t="e">
        <f t="shared" si="1"/>
        <v>#DIV/0!</v>
      </c>
    </row>
    <row r="15" spans="1:12" x14ac:dyDescent="0.25">
      <c r="A15" s="186"/>
      <c r="B15" s="27" t="s">
        <v>14</v>
      </c>
      <c r="C15" s="28">
        <f>C12+C14</f>
        <v>260</v>
      </c>
      <c r="D15" s="28">
        <f>D12+D14</f>
        <v>405</v>
      </c>
      <c r="E15" s="28">
        <f>E12+E14</f>
        <v>407</v>
      </c>
      <c r="F15" s="28">
        <f>F12+F14</f>
        <v>386</v>
      </c>
      <c r="G15" s="15">
        <f t="shared" si="2"/>
        <v>94.840294840294831</v>
      </c>
      <c r="H15" s="16">
        <f t="shared" si="0"/>
        <v>95.308641975308632</v>
      </c>
      <c r="I15" s="17">
        <f t="shared" si="1"/>
        <v>148.46153846153845</v>
      </c>
    </row>
    <row r="16" spans="1:12" x14ac:dyDescent="0.25">
      <c r="A16" s="186"/>
      <c r="B16" s="29" t="s">
        <v>15</v>
      </c>
      <c r="C16" s="30">
        <f>C14/C15</f>
        <v>0</v>
      </c>
      <c r="D16" s="30">
        <f>D14/D15</f>
        <v>1.9753086419753086E-2</v>
      </c>
      <c r="E16" s="30">
        <f>E14/E15</f>
        <v>2.4570024570024569E-2</v>
      </c>
      <c r="F16" s="31">
        <f>F14/F15</f>
        <v>2.072538860103627E-2</v>
      </c>
      <c r="G16" s="15">
        <f t="shared" si="2"/>
        <v>84.352331606217618</v>
      </c>
      <c r="H16" s="16">
        <f t="shared" si="0"/>
        <v>104.92227979274611</v>
      </c>
      <c r="I16" s="17" t="e">
        <f t="shared" si="1"/>
        <v>#DIV/0!</v>
      </c>
    </row>
    <row r="17" spans="1:9" ht="15.75" thickBot="1" x14ac:dyDescent="0.3">
      <c r="A17" s="187"/>
      <c r="B17" s="32" t="s">
        <v>16</v>
      </c>
      <c r="C17" s="33">
        <f>C13/C15</f>
        <v>0.31923076923076921</v>
      </c>
      <c r="D17" s="33">
        <f>D13/D15</f>
        <v>2.4691358024691357E-2</v>
      </c>
      <c r="E17" s="33">
        <f>E13/E15</f>
        <v>2.4570024570024569E-2</v>
      </c>
      <c r="F17" s="34">
        <f>F13/F15</f>
        <v>4.6632124352331605E-2</v>
      </c>
      <c r="G17" s="23">
        <f t="shared" si="2"/>
        <v>189.79274611398964</v>
      </c>
      <c r="H17" s="24">
        <f t="shared" si="0"/>
        <v>188.86010362694302</v>
      </c>
      <c r="I17" s="25">
        <f t="shared" si="1"/>
        <v>14.607653411573757</v>
      </c>
    </row>
    <row r="18" spans="1:9" x14ac:dyDescent="0.25">
      <c r="A18" s="185">
        <v>3</v>
      </c>
      <c r="B18" s="26" t="s">
        <v>17</v>
      </c>
      <c r="C18" s="6">
        <v>12000</v>
      </c>
      <c r="D18" s="102">
        <v>44020</v>
      </c>
      <c r="E18" s="6">
        <v>43630</v>
      </c>
      <c r="F18" s="35">
        <v>44850</v>
      </c>
      <c r="G18" s="9">
        <f t="shared" si="2"/>
        <v>102.79624111849645</v>
      </c>
      <c r="H18" s="10">
        <f t="shared" si="0"/>
        <v>101.88550658791458</v>
      </c>
      <c r="I18" s="11">
        <f t="shared" si="1"/>
        <v>373.75</v>
      </c>
    </row>
    <row r="19" spans="1:9" ht="26.25" thickBot="1" x14ac:dyDescent="0.3">
      <c r="A19" s="187"/>
      <c r="B19" s="36" t="s">
        <v>18</v>
      </c>
      <c r="C19" s="37">
        <f>C18/C12/12*1000</f>
        <v>3846.1538461538462</v>
      </c>
      <c r="D19" s="37">
        <f t="shared" ref="D19:F19" si="3">D18/D12/12*1000</f>
        <v>9240.1343408900084</v>
      </c>
      <c r="E19" s="37">
        <f t="shared" si="3"/>
        <v>9158.2703610411427</v>
      </c>
      <c r="F19" s="37">
        <f t="shared" si="3"/>
        <v>9887.5661375661384</v>
      </c>
      <c r="G19" s="23">
        <f t="shared" si="2"/>
        <v>107.96324794720394</v>
      </c>
      <c r="H19" s="24">
        <f t="shared" si="0"/>
        <v>107.006735755032</v>
      </c>
      <c r="I19" s="25">
        <f t="shared" si="1"/>
        <v>257.0767195767196</v>
      </c>
    </row>
    <row r="20" spans="1:9" x14ac:dyDescent="0.25">
      <c r="A20" s="185">
        <v>4</v>
      </c>
      <c r="B20" s="5" t="s">
        <v>19</v>
      </c>
      <c r="C20" s="6">
        <v>12300</v>
      </c>
      <c r="D20" s="103">
        <v>71300</v>
      </c>
      <c r="E20" s="38">
        <v>70000</v>
      </c>
      <c r="F20" s="38">
        <v>75600</v>
      </c>
      <c r="G20" s="9">
        <f t="shared" si="2"/>
        <v>108</v>
      </c>
      <c r="H20" s="10">
        <f t="shared" si="0"/>
        <v>106.03085553997195</v>
      </c>
      <c r="I20" s="11">
        <f t="shared" si="1"/>
        <v>614.63414634146341</v>
      </c>
    </row>
    <row r="21" spans="1:9" ht="15.75" thickBot="1" x14ac:dyDescent="0.3">
      <c r="A21" s="187"/>
      <c r="B21" s="39" t="s">
        <v>20</v>
      </c>
      <c r="C21" s="40">
        <f>C20/C7/12*1000</f>
        <v>1196.0326721120186</v>
      </c>
      <c r="D21" s="40">
        <f t="shared" ref="D21:F21" si="4">D20/D7/12*1000</f>
        <v>9029.8885511651479</v>
      </c>
      <c r="E21" s="40">
        <f t="shared" si="4"/>
        <v>8811.6817724068478</v>
      </c>
      <c r="F21" s="40">
        <f t="shared" si="4"/>
        <v>9574.468085106384</v>
      </c>
      <c r="G21" s="23">
        <f t="shared" si="2"/>
        <v>108.65653495440731</v>
      </c>
      <c r="H21" s="24">
        <f t="shared" si="0"/>
        <v>106.03085553997195</v>
      </c>
      <c r="I21" s="41">
        <f t="shared" si="1"/>
        <v>800.51894135962641</v>
      </c>
    </row>
    <row r="22" spans="1:9" ht="26.25" x14ac:dyDescent="0.25">
      <c r="A22" s="185">
        <v>5</v>
      </c>
      <c r="B22" s="42" t="s">
        <v>21</v>
      </c>
      <c r="C22" s="6">
        <v>240</v>
      </c>
      <c r="D22" s="103">
        <v>65</v>
      </c>
      <c r="E22" s="6">
        <v>68</v>
      </c>
      <c r="F22" s="6">
        <v>64</v>
      </c>
      <c r="G22" s="9">
        <f t="shared" si="2"/>
        <v>94.117647058823522</v>
      </c>
      <c r="H22" s="10">
        <f t="shared" si="0"/>
        <v>98.461538461538467</v>
      </c>
      <c r="I22" s="43">
        <f t="shared" si="1"/>
        <v>26.666666666666668</v>
      </c>
    </row>
    <row r="23" spans="1:9" ht="27" thickBot="1" x14ac:dyDescent="0.3">
      <c r="A23" s="187"/>
      <c r="B23" s="44" t="s">
        <v>22</v>
      </c>
      <c r="C23" s="37">
        <f>C22/C7*100</f>
        <v>28.004667444574093</v>
      </c>
      <c r="D23" s="37">
        <f>D22/D7*100</f>
        <v>9.8784194528875382</v>
      </c>
      <c r="E23" s="37">
        <f>E22/E7*100</f>
        <v>10.271903323262841</v>
      </c>
      <c r="F23" s="45">
        <f>F22/F7*100</f>
        <v>9.7264437689969601</v>
      </c>
      <c r="G23" s="23">
        <f t="shared" si="2"/>
        <v>94.689790809940988</v>
      </c>
      <c r="H23" s="24">
        <f t="shared" si="0"/>
        <v>98.461538461538453</v>
      </c>
      <c r="I23" s="41">
        <f t="shared" si="1"/>
        <v>34.731509625126648</v>
      </c>
    </row>
    <row r="24" spans="1:9" ht="26.25" x14ac:dyDescent="0.25">
      <c r="A24" s="200">
        <v>6</v>
      </c>
      <c r="B24" s="101" t="s">
        <v>23</v>
      </c>
      <c r="C24" s="38"/>
      <c r="D24" s="7"/>
      <c r="E24" s="7"/>
      <c r="F24" s="38"/>
      <c r="G24" s="9"/>
      <c r="H24" s="10"/>
      <c r="I24" s="43"/>
    </row>
    <row r="25" spans="1:9" x14ac:dyDescent="0.25">
      <c r="A25" s="201"/>
      <c r="B25" s="48" t="s">
        <v>24</v>
      </c>
      <c r="C25" s="13"/>
      <c r="D25" s="14"/>
      <c r="E25" s="14"/>
      <c r="F25" s="49"/>
      <c r="G25" s="15" t="e">
        <f t="shared" si="2"/>
        <v>#DIV/0!</v>
      </c>
      <c r="H25" s="16" t="e">
        <f t="shared" si="0"/>
        <v>#DIV/0!</v>
      </c>
      <c r="I25" s="50" t="e">
        <f t="shared" si="1"/>
        <v>#DIV/0!</v>
      </c>
    </row>
    <row r="26" spans="1:9" x14ac:dyDescent="0.25">
      <c r="A26" s="201"/>
      <c r="B26" s="12" t="s">
        <v>25</v>
      </c>
      <c r="C26" s="13"/>
      <c r="D26" s="14"/>
      <c r="E26" s="14"/>
      <c r="F26" s="49"/>
      <c r="G26" s="15" t="e">
        <f t="shared" si="2"/>
        <v>#DIV/0!</v>
      </c>
      <c r="H26" s="16" t="e">
        <f t="shared" si="0"/>
        <v>#DIV/0!</v>
      </c>
      <c r="I26" s="50" t="e">
        <f t="shared" si="1"/>
        <v>#DIV/0!</v>
      </c>
    </row>
    <row r="27" spans="1:9" x14ac:dyDescent="0.25">
      <c r="A27" s="201"/>
      <c r="B27" s="12" t="s">
        <v>26</v>
      </c>
      <c r="C27" s="13"/>
      <c r="D27" s="14"/>
      <c r="E27" s="14"/>
      <c r="F27" s="13"/>
      <c r="G27" s="15" t="e">
        <f>F27/E27*100</f>
        <v>#DIV/0!</v>
      </c>
      <c r="H27" s="16" t="e">
        <f>F27/D27*100</f>
        <v>#DIV/0!</v>
      </c>
      <c r="I27" s="50" t="e">
        <f>F27/C27*100</f>
        <v>#DIV/0!</v>
      </c>
    </row>
    <row r="28" spans="1:9" x14ac:dyDescent="0.25">
      <c r="A28" s="201"/>
      <c r="B28" s="12" t="s">
        <v>27</v>
      </c>
      <c r="C28" s="13"/>
      <c r="D28" s="14"/>
      <c r="E28" s="14"/>
      <c r="F28" s="13"/>
      <c r="G28" s="15" t="e">
        <f t="shared" si="2"/>
        <v>#DIV/0!</v>
      </c>
      <c r="H28" s="16" t="e">
        <f t="shared" si="0"/>
        <v>#DIV/0!</v>
      </c>
      <c r="I28" s="50" t="e">
        <f t="shared" si="1"/>
        <v>#DIV/0!</v>
      </c>
    </row>
    <row r="29" spans="1:9" x14ac:dyDescent="0.25">
      <c r="A29" s="201"/>
      <c r="B29" s="12" t="s">
        <v>28</v>
      </c>
      <c r="C29" s="13"/>
      <c r="D29" s="14"/>
      <c r="E29" s="14"/>
      <c r="F29" s="49"/>
      <c r="G29" s="15" t="e">
        <f t="shared" si="2"/>
        <v>#DIV/0!</v>
      </c>
      <c r="H29" s="16" t="e">
        <f t="shared" si="0"/>
        <v>#DIV/0!</v>
      </c>
      <c r="I29" s="50" t="e">
        <f t="shared" si="1"/>
        <v>#DIV/0!</v>
      </c>
    </row>
    <row r="30" spans="1:9" x14ac:dyDescent="0.25">
      <c r="A30" s="201"/>
      <c r="B30" s="12" t="s">
        <v>29</v>
      </c>
      <c r="C30" s="13"/>
      <c r="D30" s="14"/>
      <c r="E30" s="14"/>
      <c r="F30" s="51"/>
      <c r="G30" s="15" t="e">
        <f t="shared" si="2"/>
        <v>#DIV/0!</v>
      </c>
      <c r="H30" s="16" t="e">
        <f t="shared" si="0"/>
        <v>#DIV/0!</v>
      </c>
      <c r="I30" s="50" t="e">
        <f t="shared" si="1"/>
        <v>#DIV/0!</v>
      </c>
    </row>
    <row r="31" spans="1:9" x14ac:dyDescent="0.25">
      <c r="A31" s="201"/>
      <c r="B31" s="52" t="s">
        <v>30</v>
      </c>
      <c r="C31" s="13"/>
      <c r="D31" s="14"/>
      <c r="E31" s="14"/>
      <c r="F31" s="13"/>
      <c r="G31" s="15" t="e">
        <f t="shared" si="2"/>
        <v>#DIV/0!</v>
      </c>
      <c r="H31" s="16" t="e">
        <f t="shared" si="0"/>
        <v>#DIV/0!</v>
      </c>
      <c r="I31" s="50" t="e">
        <f t="shared" si="1"/>
        <v>#DIV/0!</v>
      </c>
    </row>
    <row r="32" spans="1:9" x14ac:dyDescent="0.25">
      <c r="A32" s="201"/>
      <c r="B32" s="12" t="s">
        <v>31</v>
      </c>
      <c r="C32" s="13"/>
      <c r="D32" s="14"/>
      <c r="E32" s="14"/>
      <c r="F32" s="13"/>
      <c r="G32" s="15" t="e">
        <f>F32/E32*100</f>
        <v>#DIV/0!</v>
      </c>
      <c r="H32" s="16" t="e">
        <f>F32/D32*100</f>
        <v>#DIV/0!</v>
      </c>
      <c r="I32" s="50" t="e">
        <f>F32/C32*100</f>
        <v>#DIV/0!</v>
      </c>
    </row>
    <row r="33" spans="1:9" x14ac:dyDescent="0.25">
      <c r="A33" s="201"/>
      <c r="B33" s="12" t="s">
        <v>32</v>
      </c>
      <c r="C33" s="13"/>
      <c r="D33" s="14"/>
      <c r="E33" s="14"/>
      <c r="F33" s="13"/>
      <c r="G33" s="15" t="e">
        <f t="shared" si="2"/>
        <v>#DIV/0!</v>
      </c>
      <c r="H33" s="16" t="e">
        <f t="shared" si="0"/>
        <v>#DIV/0!</v>
      </c>
      <c r="I33" s="50" t="e">
        <f t="shared" si="1"/>
        <v>#DIV/0!</v>
      </c>
    </row>
    <row r="34" spans="1:9" x14ac:dyDescent="0.25">
      <c r="A34" s="201"/>
      <c r="B34" s="12" t="s">
        <v>33</v>
      </c>
      <c r="C34" s="13"/>
      <c r="D34" s="14"/>
      <c r="E34" s="14"/>
      <c r="F34" s="51"/>
      <c r="G34" s="15" t="e">
        <f t="shared" si="2"/>
        <v>#DIV/0!</v>
      </c>
      <c r="H34" s="16" t="e">
        <f t="shared" si="0"/>
        <v>#DIV/0!</v>
      </c>
      <c r="I34" s="50" t="e">
        <f t="shared" si="1"/>
        <v>#DIV/0!</v>
      </c>
    </row>
    <row r="35" spans="1:9" x14ac:dyDescent="0.25">
      <c r="A35" s="201"/>
      <c r="B35" s="53" t="s">
        <v>34</v>
      </c>
      <c r="C35" s="54">
        <f>SUM(C36:C47)</f>
        <v>0</v>
      </c>
      <c r="D35" s="54">
        <f>SUM(D36:D47)</f>
        <v>0</v>
      </c>
      <c r="E35" s="54">
        <f>SUM(E36:E47)</f>
        <v>0</v>
      </c>
      <c r="F35" s="54">
        <f>SUM(F36:F47)</f>
        <v>0</v>
      </c>
      <c r="G35" s="15" t="e">
        <f t="shared" si="2"/>
        <v>#DIV/0!</v>
      </c>
      <c r="H35" s="16" t="e">
        <f t="shared" si="0"/>
        <v>#DIV/0!</v>
      </c>
      <c r="I35" s="50" t="e">
        <f t="shared" si="1"/>
        <v>#DIV/0!</v>
      </c>
    </row>
    <row r="36" spans="1:9" x14ac:dyDescent="0.25">
      <c r="A36" s="201"/>
      <c r="B36" s="12" t="s">
        <v>35</v>
      </c>
      <c r="C36" s="13"/>
      <c r="D36" s="13"/>
      <c r="E36" s="13"/>
      <c r="F36" s="56"/>
      <c r="G36" s="15" t="e">
        <f t="shared" si="2"/>
        <v>#DIV/0!</v>
      </c>
      <c r="H36" s="16" t="e">
        <f t="shared" si="0"/>
        <v>#DIV/0!</v>
      </c>
      <c r="I36" s="50" t="e">
        <f t="shared" si="1"/>
        <v>#DIV/0!</v>
      </c>
    </row>
    <row r="37" spans="1:9" x14ac:dyDescent="0.25">
      <c r="A37" s="201"/>
      <c r="B37" s="12" t="s">
        <v>36</v>
      </c>
      <c r="C37" s="13"/>
      <c r="D37" s="13"/>
      <c r="E37" s="13"/>
      <c r="F37" s="49"/>
      <c r="G37" s="15" t="e">
        <f t="shared" si="2"/>
        <v>#DIV/0!</v>
      </c>
      <c r="H37" s="16" t="e">
        <f t="shared" si="0"/>
        <v>#DIV/0!</v>
      </c>
      <c r="I37" s="50" t="e">
        <f t="shared" si="1"/>
        <v>#DIV/0!</v>
      </c>
    </row>
    <row r="38" spans="1:9" x14ac:dyDescent="0.25">
      <c r="A38" s="201"/>
      <c r="B38" s="12" t="s">
        <v>37</v>
      </c>
      <c r="C38" s="13"/>
      <c r="D38" s="13"/>
      <c r="E38" s="13"/>
      <c r="F38" s="13"/>
      <c r="G38" s="15" t="e">
        <f t="shared" si="2"/>
        <v>#DIV/0!</v>
      </c>
      <c r="H38" s="16" t="e">
        <f t="shared" si="0"/>
        <v>#DIV/0!</v>
      </c>
      <c r="I38" s="50" t="e">
        <f t="shared" si="1"/>
        <v>#DIV/0!</v>
      </c>
    </row>
    <row r="39" spans="1:9" x14ac:dyDescent="0.25">
      <c r="A39" s="201"/>
      <c r="B39" s="12" t="s">
        <v>38</v>
      </c>
      <c r="C39" s="13"/>
      <c r="D39" s="13"/>
      <c r="E39" s="13"/>
      <c r="F39" s="13"/>
      <c r="G39" s="15" t="e">
        <f t="shared" si="2"/>
        <v>#DIV/0!</v>
      </c>
      <c r="H39" s="16" t="e">
        <f t="shared" si="0"/>
        <v>#DIV/0!</v>
      </c>
      <c r="I39" s="50" t="e">
        <f t="shared" si="1"/>
        <v>#DIV/0!</v>
      </c>
    </row>
    <row r="40" spans="1:9" x14ac:dyDescent="0.25">
      <c r="A40" s="201"/>
      <c r="B40" s="12" t="s">
        <v>39</v>
      </c>
      <c r="C40" s="13"/>
      <c r="D40" s="13"/>
      <c r="E40" s="13"/>
      <c r="F40" s="49"/>
      <c r="G40" s="15" t="e">
        <f t="shared" si="2"/>
        <v>#DIV/0!</v>
      </c>
      <c r="H40" s="16" t="e">
        <f t="shared" si="0"/>
        <v>#DIV/0!</v>
      </c>
      <c r="I40" s="50" t="e">
        <f t="shared" si="1"/>
        <v>#DIV/0!</v>
      </c>
    </row>
    <row r="41" spans="1:9" x14ac:dyDescent="0.25">
      <c r="A41" s="201"/>
      <c r="B41" s="12" t="s">
        <v>38</v>
      </c>
      <c r="C41" s="13"/>
      <c r="D41" s="13"/>
      <c r="E41" s="13"/>
      <c r="F41" s="13"/>
      <c r="G41" s="15"/>
      <c r="H41" s="16"/>
      <c r="I41" s="50"/>
    </row>
    <row r="42" spans="1:9" x14ac:dyDescent="0.25">
      <c r="A42" s="201"/>
      <c r="B42" s="12" t="s">
        <v>40</v>
      </c>
      <c r="C42" s="13"/>
      <c r="D42" s="13"/>
      <c r="E42" s="13"/>
      <c r="F42" s="13"/>
      <c r="G42" s="15" t="e">
        <f t="shared" si="2"/>
        <v>#DIV/0!</v>
      </c>
      <c r="H42" s="16" t="e">
        <f t="shared" si="0"/>
        <v>#DIV/0!</v>
      </c>
      <c r="I42" s="50" t="e">
        <f t="shared" si="1"/>
        <v>#DIV/0!</v>
      </c>
    </row>
    <row r="43" spans="1:9" x14ac:dyDescent="0.25">
      <c r="A43" s="201"/>
      <c r="B43" s="12" t="s">
        <v>41</v>
      </c>
      <c r="C43" s="13"/>
      <c r="D43" s="13"/>
      <c r="E43" s="13"/>
      <c r="F43" s="49"/>
      <c r="G43" s="15" t="e">
        <f>F43/E43*100</f>
        <v>#DIV/0!</v>
      </c>
      <c r="H43" s="16" t="e">
        <f>F43/D43*100</f>
        <v>#DIV/0!</v>
      </c>
      <c r="I43" s="50" t="e">
        <f>F43/C43*100</f>
        <v>#DIV/0!</v>
      </c>
    </row>
    <row r="44" spans="1:9" x14ac:dyDescent="0.25">
      <c r="A44" s="201"/>
      <c r="B44" s="12" t="s">
        <v>42</v>
      </c>
      <c r="C44" s="13"/>
      <c r="D44" s="13"/>
      <c r="E44" s="13"/>
      <c r="F44" s="13"/>
      <c r="G44" s="15" t="e">
        <f>F44/E44*100</f>
        <v>#DIV/0!</v>
      </c>
      <c r="H44" s="16" t="e">
        <f>F44/D44*100</f>
        <v>#DIV/0!</v>
      </c>
      <c r="I44" s="50" t="e">
        <f>F44/C44*100</f>
        <v>#DIV/0!</v>
      </c>
    </row>
    <row r="45" spans="1:9" x14ac:dyDescent="0.25">
      <c r="A45" s="201"/>
      <c r="B45" s="12" t="s">
        <v>43</v>
      </c>
      <c r="C45" s="13"/>
      <c r="D45" s="13"/>
      <c r="E45" s="13"/>
      <c r="F45" s="49"/>
      <c r="G45" s="15" t="e">
        <f>F45/E45*100</f>
        <v>#DIV/0!</v>
      </c>
      <c r="H45" s="16" t="e">
        <f>F45/D45*100</f>
        <v>#DIV/0!</v>
      </c>
      <c r="I45" s="50" t="e">
        <f>F45/C45*100</f>
        <v>#DIV/0!</v>
      </c>
    </row>
    <row r="46" spans="1:9" x14ac:dyDescent="0.25">
      <c r="A46" s="201"/>
      <c r="B46" s="12" t="s">
        <v>44</v>
      </c>
      <c r="C46" s="13"/>
      <c r="D46" s="13"/>
      <c r="E46" s="13"/>
      <c r="F46" s="13"/>
      <c r="G46" s="15" t="e">
        <f t="shared" si="2"/>
        <v>#DIV/0!</v>
      </c>
      <c r="H46" s="16" t="e">
        <f t="shared" si="0"/>
        <v>#DIV/0!</v>
      </c>
      <c r="I46" s="50" t="e">
        <f t="shared" si="1"/>
        <v>#DIV/0!</v>
      </c>
    </row>
    <row r="47" spans="1:9" x14ac:dyDescent="0.25">
      <c r="A47" s="201"/>
      <c r="B47" s="12" t="s">
        <v>45</v>
      </c>
      <c r="C47" s="13"/>
      <c r="D47" s="13"/>
      <c r="E47" s="13"/>
      <c r="F47" s="49"/>
      <c r="G47" s="15" t="e">
        <f t="shared" si="2"/>
        <v>#DIV/0!</v>
      </c>
      <c r="H47" s="16" t="e">
        <f t="shared" si="0"/>
        <v>#DIV/0!</v>
      </c>
      <c r="I47" s="50" t="e">
        <f t="shared" si="1"/>
        <v>#DIV/0!</v>
      </c>
    </row>
    <row r="48" spans="1:9" ht="26.25" x14ac:dyDescent="0.25">
      <c r="A48" s="201"/>
      <c r="B48" s="29" t="s">
        <v>46</v>
      </c>
      <c r="C48" s="54">
        <f>SUM(C49:C51)</f>
        <v>18941</v>
      </c>
      <c r="D48" s="54">
        <f t="shared" ref="D48:E48" si="5">SUM(D49:D51)</f>
        <v>35080.349999999991</v>
      </c>
      <c r="E48" s="54">
        <f t="shared" si="5"/>
        <v>34405</v>
      </c>
      <c r="F48" s="54">
        <f>SUM(F49:F51)</f>
        <v>35772.400000000001</v>
      </c>
      <c r="G48" s="15">
        <f t="shared" si="2"/>
        <v>103.97442232233686</v>
      </c>
      <c r="H48" s="16">
        <f t="shared" si="0"/>
        <v>101.97275682825288</v>
      </c>
      <c r="I48" s="50">
        <f t="shared" si="1"/>
        <v>188.86225648065044</v>
      </c>
    </row>
    <row r="49" spans="1:9" x14ac:dyDescent="0.25">
      <c r="A49" s="201"/>
      <c r="B49" s="12" t="s">
        <v>122</v>
      </c>
      <c r="C49" s="13">
        <v>783</v>
      </c>
      <c r="D49" s="13">
        <v>0</v>
      </c>
      <c r="E49" s="13">
        <v>0</v>
      </c>
      <c r="F49" s="119">
        <v>0</v>
      </c>
      <c r="G49" s="15" t="e">
        <f t="shared" si="2"/>
        <v>#DIV/0!</v>
      </c>
      <c r="H49" s="16" t="e">
        <f t="shared" si="0"/>
        <v>#DIV/0!</v>
      </c>
      <c r="I49" s="50">
        <f t="shared" si="1"/>
        <v>0</v>
      </c>
    </row>
    <row r="50" spans="1:9" x14ac:dyDescent="0.25">
      <c r="A50" s="201"/>
      <c r="B50" s="12" t="s">
        <v>47</v>
      </c>
      <c r="C50" s="13">
        <v>0</v>
      </c>
      <c r="D50" s="13">
        <v>1756.4499999999998</v>
      </c>
      <c r="E50" s="13">
        <v>1651</v>
      </c>
      <c r="F50" s="119">
        <v>2102.4</v>
      </c>
      <c r="G50" s="15">
        <f t="shared" si="2"/>
        <v>127.34100545124167</v>
      </c>
      <c r="H50" s="16">
        <f t="shared" si="0"/>
        <v>119.69597768225684</v>
      </c>
      <c r="I50" s="50" t="e">
        <f t="shared" si="1"/>
        <v>#DIV/0!</v>
      </c>
    </row>
    <row r="51" spans="1:9" x14ac:dyDescent="0.25">
      <c r="A51" s="201"/>
      <c r="B51" s="12" t="s">
        <v>48</v>
      </c>
      <c r="C51" s="13">
        <v>18158</v>
      </c>
      <c r="D51" s="13">
        <v>33323.899999999994</v>
      </c>
      <c r="E51" s="13">
        <v>32754</v>
      </c>
      <c r="F51" s="119">
        <v>33670</v>
      </c>
      <c r="G51" s="15">
        <f t="shared" si="2"/>
        <v>102.7966049948098</v>
      </c>
      <c r="H51" s="16">
        <f t="shared" si="0"/>
        <v>101.03859392207997</v>
      </c>
      <c r="I51" s="50">
        <f t="shared" si="1"/>
        <v>185.42791056283733</v>
      </c>
    </row>
    <row r="52" spans="1:9" x14ac:dyDescent="0.25">
      <c r="A52" s="201"/>
      <c r="B52" s="57" t="s">
        <v>49</v>
      </c>
      <c r="C52" s="54">
        <f>C48+C35</f>
        <v>18941</v>
      </c>
      <c r="D52" s="54">
        <f>D48+D35</f>
        <v>35080.349999999991</v>
      </c>
      <c r="E52" s="54">
        <f>E48+E35</f>
        <v>34405</v>
      </c>
      <c r="F52" s="58">
        <f>F48+F35</f>
        <v>35772.400000000001</v>
      </c>
      <c r="G52" s="15">
        <f t="shared" si="2"/>
        <v>103.97442232233686</v>
      </c>
      <c r="H52" s="16">
        <f t="shared" si="0"/>
        <v>101.97275682825288</v>
      </c>
      <c r="I52" s="50">
        <f t="shared" si="1"/>
        <v>188.86225648065044</v>
      </c>
    </row>
    <row r="53" spans="1:9" x14ac:dyDescent="0.25">
      <c r="A53" s="201"/>
      <c r="B53" s="53" t="s">
        <v>20</v>
      </c>
      <c r="C53" s="59">
        <f>C52/C7/12*1000</f>
        <v>1841.7930766238817</v>
      </c>
      <c r="D53" s="59">
        <f t="shared" ref="D53:F53" si="6">D52/D7/12*1000</f>
        <v>4442.8001519756826</v>
      </c>
      <c r="E53" s="59">
        <f t="shared" si="6"/>
        <v>4330.9415911379656</v>
      </c>
      <c r="F53" s="59">
        <f t="shared" si="6"/>
        <v>4530.4457953394121</v>
      </c>
      <c r="G53" s="15">
        <f t="shared" si="2"/>
        <v>104.60648567991946</v>
      </c>
      <c r="H53" s="16">
        <f t="shared" si="0"/>
        <v>101.97275682825288</v>
      </c>
      <c r="I53" s="50">
        <f t="shared" si="1"/>
        <v>245.98017295428178</v>
      </c>
    </row>
    <row r="54" spans="1:9" x14ac:dyDescent="0.25">
      <c r="A54" s="201"/>
      <c r="B54" s="18" t="s">
        <v>50</v>
      </c>
      <c r="C54" s="60"/>
      <c r="D54" s="60">
        <v>14038.5</v>
      </c>
      <c r="E54" s="60">
        <v>14038.5</v>
      </c>
      <c r="F54" s="61">
        <v>14409</v>
      </c>
      <c r="G54" s="15">
        <f>F54/E54*100</f>
        <v>102.63917085158671</v>
      </c>
      <c r="H54" s="16">
        <f>F54/D54*100</f>
        <v>102.63917085158671</v>
      </c>
      <c r="I54" s="50" t="e">
        <f>F54/C54*100</f>
        <v>#DIV/0!</v>
      </c>
    </row>
    <row r="55" spans="1:9" ht="15.75" thickBot="1" x14ac:dyDescent="0.3">
      <c r="A55" s="202"/>
      <c r="B55" s="62" t="s">
        <v>51</v>
      </c>
      <c r="C55" s="63"/>
      <c r="D55" s="63">
        <v>13637.5</v>
      </c>
      <c r="E55" s="63">
        <v>13637.5</v>
      </c>
      <c r="F55" s="64">
        <v>13955.1</v>
      </c>
      <c r="G55" s="23">
        <f>F55/E55*100</f>
        <v>102.32887259395052</v>
      </c>
      <c r="H55" s="24">
        <f>F55/D55*100</f>
        <v>102.32887259395052</v>
      </c>
      <c r="I55" s="41" t="e">
        <f>F55/C55*100</f>
        <v>#DIV/0!</v>
      </c>
    </row>
    <row r="56" spans="1:9" ht="26.25" x14ac:dyDescent="0.25">
      <c r="A56" s="185">
        <v>7</v>
      </c>
      <c r="B56" s="65" t="s">
        <v>52</v>
      </c>
      <c r="C56" s="66">
        <f t="shared" ref="C56:D56" si="7">C52/C57</f>
        <v>315.68333333333334</v>
      </c>
      <c r="D56" s="66">
        <f t="shared" si="7"/>
        <v>124.39840425531912</v>
      </c>
      <c r="E56" s="66">
        <f>E52/E57</f>
        <v>122.00354609929079</v>
      </c>
      <c r="F56" s="67">
        <f>F52/F57</f>
        <v>126.85248226950355</v>
      </c>
      <c r="G56" s="9">
        <f t="shared" si="2"/>
        <v>103.97442232233686</v>
      </c>
      <c r="H56" s="10">
        <f t="shared" si="0"/>
        <v>101.97275682825288</v>
      </c>
      <c r="I56" s="43">
        <f t="shared" si="1"/>
        <v>40.183458825670307</v>
      </c>
    </row>
    <row r="57" spans="1:9" ht="27" thickBot="1" x14ac:dyDescent="0.3">
      <c r="A57" s="187"/>
      <c r="B57" s="68" t="s">
        <v>53</v>
      </c>
      <c r="C57" s="21">
        <v>60</v>
      </c>
      <c r="D57" s="21">
        <v>282</v>
      </c>
      <c r="E57" s="21">
        <v>282</v>
      </c>
      <c r="F57" s="21">
        <v>282</v>
      </c>
      <c r="G57" s="23">
        <f t="shared" si="2"/>
        <v>100</v>
      </c>
      <c r="H57" s="24">
        <f t="shared" si="0"/>
        <v>100</v>
      </c>
      <c r="I57" s="41">
        <f t="shared" si="1"/>
        <v>470</v>
      </c>
    </row>
    <row r="58" spans="1:9" x14ac:dyDescent="0.25">
      <c r="A58" s="185">
        <v>8</v>
      </c>
      <c r="B58" s="69" t="s">
        <v>54</v>
      </c>
      <c r="C58" s="6">
        <v>3523</v>
      </c>
      <c r="D58" s="6">
        <v>43945</v>
      </c>
      <c r="E58" s="6">
        <v>43945</v>
      </c>
      <c r="F58" s="6">
        <v>44100</v>
      </c>
      <c r="G58" s="9">
        <f t="shared" si="2"/>
        <v>100.35271361929685</v>
      </c>
      <c r="H58" s="10">
        <f t="shared" si="0"/>
        <v>100.35271361929685</v>
      </c>
      <c r="I58" s="43">
        <f t="shared" si="1"/>
        <v>1251.7740562021006</v>
      </c>
    </row>
    <row r="59" spans="1:9" ht="15.75" thickBot="1" x14ac:dyDescent="0.3">
      <c r="A59" s="187"/>
      <c r="B59" s="39" t="s">
        <v>20</v>
      </c>
      <c r="C59" s="37">
        <f>C58/C7/12*1000</f>
        <v>342.5709840528977</v>
      </c>
      <c r="D59" s="37">
        <f t="shared" ref="D59:F59" si="8">D58/D7/12*1000</f>
        <v>5565.4761904761908</v>
      </c>
      <c r="E59" s="37">
        <f t="shared" si="8"/>
        <v>5531.8479355488416</v>
      </c>
      <c r="F59" s="37">
        <f t="shared" si="8"/>
        <v>5585.1063829787226</v>
      </c>
      <c r="G59" s="23">
        <f t="shared" si="2"/>
        <v>100.96276051059957</v>
      </c>
      <c r="H59" s="24">
        <f t="shared" si="0"/>
        <v>100.35271361929684</v>
      </c>
      <c r="I59" s="41">
        <f t="shared" si="1"/>
        <v>1630.3501005550154</v>
      </c>
    </row>
    <row r="60" spans="1:9" x14ac:dyDescent="0.25">
      <c r="A60" s="185">
        <v>9</v>
      </c>
      <c r="B60" s="70" t="s">
        <v>55</v>
      </c>
      <c r="C60" s="47">
        <f>C62+C70+C71+C72+C73+C76+C77+C78+C79+C80+C81+C82</f>
        <v>450</v>
      </c>
      <c r="D60" s="47">
        <f>D62+D70+D71+D72+D73+D76+D77+D78+D79+D80+D81+D82</f>
        <v>8582.4</v>
      </c>
      <c r="E60" s="47">
        <f>E62+E70+E71+E72+E73+E76+E77+E78+E79+E80+E81+E82</f>
        <v>8571.6</v>
      </c>
      <c r="F60" s="71">
        <f>F62+F70+F71+F72+F73+F76+F77+F78+F79+F80+F81+F82</f>
        <v>9346.9</v>
      </c>
      <c r="G60" s="9">
        <f t="shared" si="2"/>
        <v>109.04498576695131</v>
      </c>
      <c r="H60" s="10">
        <f t="shared" si="0"/>
        <v>108.90776472781508</v>
      </c>
      <c r="I60" s="43">
        <f t="shared" si="1"/>
        <v>2077.0888888888885</v>
      </c>
    </row>
    <row r="61" spans="1:9" x14ac:dyDescent="0.25">
      <c r="A61" s="186"/>
      <c r="B61" s="53" t="s">
        <v>20</v>
      </c>
      <c r="C61" s="59">
        <f>C60/C7*1000/12</f>
        <v>43.757292882147027</v>
      </c>
      <c r="D61" s="59">
        <f t="shared" ref="D61:F61" si="9">D60/D7*1000/12</f>
        <v>1086.9300911854104</v>
      </c>
      <c r="E61" s="59">
        <f t="shared" si="9"/>
        <v>1079.0030211480364</v>
      </c>
      <c r="F61" s="59">
        <f t="shared" si="9"/>
        <v>1183.7512664640324</v>
      </c>
      <c r="G61" s="15">
        <f t="shared" si="2"/>
        <v>109.70787321842215</v>
      </c>
      <c r="H61" s="16">
        <f t="shared" si="0"/>
        <v>108.90776472781505</v>
      </c>
      <c r="I61" s="50">
        <f t="shared" si="1"/>
        <v>2705.266227625802</v>
      </c>
    </row>
    <row r="62" spans="1:9" x14ac:dyDescent="0.25">
      <c r="A62" s="186"/>
      <c r="B62" s="53" t="s">
        <v>56</v>
      </c>
      <c r="C62" s="54">
        <f>SUM(C63:C69)</f>
        <v>0</v>
      </c>
      <c r="D62" s="54">
        <f>SUM(D63:D69)</f>
        <v>0</v>
      </c>
      <c r="E62" s="54">
        <f>SUM(E63:E69)</f>
        <v>0</v>
      </c>
      <c r="F62" s="54">
        <f>SUM(F63:F69)</f>
        <v>0</v>
      </c>
      <c r="G62" s="15" t="e">
        <f t="shared" si="2"/>
        <v>#DIV/0!</v>
      </c>
      <c r="H62" s="16" t="e">
        <f t="shared" si="0"/>
        <v>#DIV/0!</v>
      </c>
      <c r="I62" s="50" t="e">
        <f t="shared" si="1"/>
        <v>#DIV/0!</v>
      </c>
    </row>
    <row r="63" spans="1:9" x14ac:dyDescent="0.25">
      <c r="A63" s="186"/>
      <c r="B63" s="12" t="s">
        <v>57</v>
      </c>
      <c r="C63" s="13"/>
      <c r="D63" s="13"/>
      <c r="E63" s="13"/>
      <c r="F63" s="13"/>
      <c r="G63" s="15" t="e">
        <f t="shared" si="2"/>
        <v>#DIV/0!</v>
      </c>
      <c r="H63" s="16" t="e">
        <f t="shared" si="0"/>
        <v>#DIV/0!</v>
      </c>
      <c r="I63" s="50" t="e">
        <f t="shared" si="1"/>
        <v>#DIV/0!</v>
      </c>
    </row>
    <row r="64" spans="1:9" x14ac:dyDescent="0.25">
      <c r="A64" s="186"/>
      <c r="B64" s="12" t="s">
        <v>58</v>
      </c>
      <c r="C64" s="13"/>
      <c r="D64" s="13"/>
      <c r="E64" s="13"/>
      <c r="F64" s="13"/>
      <c r="G64" s="15" t="e">
        <f t="shared" si="2"/>
        <v>#DIV/0!</v>
      </c>
      <c r="H64" s="16" t="e">
        <f t="shared" si="0"/>
        <v>#DIV/0!</v>
      </c>
      <c r="I64" s="50" t="e">
        <f t="shared" si="1"/>
        <v>#DIV/0!</v>
      </c>
    </row>
    <row r="65" spans="1:9" x14ac:dyDescent="0.25">
      <c r="A65" s="186"/>
      <c r="B65" s="12" t="s">
        <v>59</v>
      </c>
      <c r="C65" s="13"/>
      <c r="D65" s="13"/>
      <c r="E65" s="13"/>
      <c r="F65" s="13"/>
      <c r="G65" s="15" t="e">
        <f t="shared" si="2"/>
        <v>#DIV/0!</v>
      </c>
      <c r="H65" s="16" t="e">
        <f t="shared" si="0"/>
        <v>#DIV/0!</v>
      </c>
      <c r="I65" s="50" t="e">
        <f t="shared" si="1"/>
        <v>#DIV/0!</v>
      </c>
    </row>
    <row r="66" spans="1:9" x14ac:dyDescent="0.25">
      <c r="A66" s="186"/>
      <c r="B66" s="12" t="s">
        <v>60</v>
      </c>
      <c r="C66" s="13"/>
      <c r="D66" s="13"/>
      <c r="E66" s="13"/>
      <c r="F66" s="13"/>
      <c r="G66" s="15" t="e">
        <f t="shared" si="2"/>
        <v>#DIV/0!</v>
      </c>
      <c r="H66" s="16" t="e">
        <f t="shared" si="0"/>
        <v>#DIV/0!</v>
      </c>
      <c r="I66" s="50" t="e">
        <f t="shared" si="1"/>
        <v>#DIV/0!</v>
      </c>
    </row>
    <row r="67" spans="1:9" x14ac:dyDescent="0.25">
      <c r="A67" s="186"/>
      <c r="B67" s="12" t="s">
        <v>61</v>
      </c>
      <c r="C67" s="13"/>
      <c r="D67" s="13"/>
      <c r="E67" s="13"/>
      <c r="F67" s="13"/>
      <c r="G67" s="15" t="e">
        <f t="shared" si="2"/>
        <v>#DIV/0!</v>
      </c>
      <c r="H67" s="16" t="e">
        <f t="shared" si="0"/>
        <v>#DIV/0!</v>
      </c>
      <c r="I67" s="50" t="e">
        <f t="shared" si="1"/>
        <v>#DIV/0!</v>
      </c>
    </row>
    <row r="68" spans="1:9" x14ac:dyDescent="0.25">
      <c r="A68" s="186"/>
      <c r="B68" s="12" t="s">
        <v>62</v>
      </c>
      <c r="C68" s="13"/>
      <c r="D68" s="13"/>
      <c r="E68" s="13"/>
      <c r="F68" s="13"/>
      <c r="G68" s="15" t="e">
        <f t="shared" si="2"/>
        <v>#DIV/0!</v>
      </c>
      <c r="H68" s="16" t="e">
        <f t="shared" si="0"/>
        <v>#DIV/0!</v>
      </c>
      <c r="I68" s="50" t="e">
        <f t="shared" si="1"/>
        <v>#DIV/0!</v>
      </c>
    </row>
    <row r="69" spans="1:9" x14ac:dyDescent="0.25">
      <c r="A69" s="186"/>
      <c r="B69" s="12" t="s">
        <v>63</v>
      </c>
      <c r="C69" s="13"/>
      <c r="D69" s="13"/>
      <c r="E69" s="13"/>
      <c r="F69" s="13"/>
      <c r="G69" s="15" t="e">
        <f t="shared" si="2"/>
        <v>#DIV/0!</v>
      </c>
      <c r="H69" s="16" t="e">
        <f t="shared" si="0"/>
        <v>#DIV/0!</v>
      </c>
      <c r="I69" s="50" t="e">
        <f t="shared" si="1"/>
        <v>#DIV/0!</v>
      </c>
    </row>
    <row r="70" spans="1:9" x14ac:dyDescent="0.25">
      <c r="A70" s="186"/>
      <c r="B70" s="12" t="s">
        <v>64</v>
      </c>
      <c r="C70" s="13"/>
      <c r="D70" s="13"/>
      <c r="E70" s="13"/>
      <c r="F70" s="13"/>
      <c r="G70" s="15" t="e">
        <f t="shared" si="2"/>
        <v>#DIV/0!</v>
      </c>
      <c r="H70" s="16" t="e">
        <f t="shared" si="0"/>
        <v>#DIV/0!</v>
      </c>
      <c r="I70" s="50" t="e">
        <f t="shared" si="1"/>
        <v>#DIV/0!</v>
      </c>
    </row>
    <row r="71" spans="1:9" x14ac:dyDescent="0.25">
      <c r="A71" s="186"/>
      <c r="B71" s="12" t="s">
        <v>65</v>
      </c>
      <c r="C71" s="13">
        <v>128</v>
      </c>
      <c r="D71" s="72">
        <v>3050</v>
      </c>
      <c r="E71" s="72">
        <v>3050</v>
      </c>
      <c r="F71" s="72">
        <v>3012</v>
      </c>
      <c r="G71" s="15">
        <f t="shared" si="2"/>
        <v>98.754098360655746</v>
      </c>
      <c r="H71" s="16">
        <f t="shared" si="0"/>
        <v>98.754098360655746</v>
      </c>
      <c r="I71" s="50">
        <f t="shared" si="1"/>
        <v>2353.125</v>
      </c>
    </row>
    <row r="72" spans="1:9" x14ac:dyDescent="0.25">
      <c r="A72" s="186"/>
      <c r="B72" s="12" t="s">
        <v>66</v>
      </c>
      <c r="C72" s="13">
        <v>70</v>
      </c>
      <c r="D72" s="72">
        <v>520</v>
      </c>
      <c r="E72" s="72">
        <v>520</v>
      </c>
      <c r="F72" s="72">
        <v>250</v>
      </c>
      <c r="G72" s="15">
        <f t="shared" si="2"/>
        <v>48.07692307692308</v>
      </c>
      <c r="H72" s="16">
        <f t="shared" si="0"/>
        <v>48.07692307692308</v>
      </c>
      <c r="I72" s="50">
        <f t="shared" si="1"/>
        <v>357.14285714285717</v>
      </c>
    </row>
    <row r="73" spans="1:9" x14ac:dyDescent="0.25">
      <c r="A73" s="186"/>
      <c r="B73" s="53" t="s">
        <v>67</v>
      </c>
      <c r="C73" s="54">
        <f>C74+C75</f>
        <v>250</v>
      </c>
      <c r="D73" s="54">
        <f>D74+D75</f>
        <v>4000</v>
      </c>
      <c r="E73" s="54">
        <f>E74+E75</f>
        <v>4000</v>
      </c>
      <c r="F73" s="58">
        <f>F74+F75</f>
        <v>4995</v>
      </c>
      <c r="G73" s="15">
        <f t="shared" si="2"/>
        <v>124.875</v>
      </c>
      <c r="H73" s="16">
        <f t="shared" si="0"/>
        <v>124.875</v>
      </c>
      <c r="I73" s="50">
        <f t="shared" si="1"/>
        <v>1998</v>
      </c>
    </row>
    <row r="74" spans="1:9" x14ac:dyDescent="0.25">
      <c r="A74" s="186"/>
      <c r="B74" s="12" t="s">
        <v>68</v>
      </c>
      <c r="C74" s="13">
        <v>165</v>
      </c>
      <c r="D74" s="13">
        <v>980</v>
      </c>
      <c r="E74" s="13">
        <v>980</v>
      </c>
      <c r="F74" s="13">
        <v>995</v>
      </c>
      <c r="G74" s="15">
        <f t="shared" si="2"/>
        <v>101.53061224489797</v>
      </c>
      <c r="H74" s="16">
        <f t="shared" si="0"/>
        <v>101.53061224489797</v>
      </c>
      <c r="I74" s="50">
        <f t="shared" si="1"/>
        <v>603.030303030303</v>
      </c>
    </row>
    <row r="75" spans="1:9" x14ac:dyDescent="0.25">
      <c r="A75" s="186"/>
      <c r="B75" s="12" t="s">
        <v>69</v>
      </c>
      <c r="C75" s="13">
        <v>85</v>
      </c>
      <c r="D75" s="13">
        <v>3020</v>
      </c>
      <c r="E75" s="13">
        <v>3020</v>
      </c>
      <c r="F75" s="13">
        <v>4000</v>
      </c>
      <c r="G75" s="15">
        <f t="shared" si="2"/>
        <v>132.45033112582783</v>
      </c>
      <c r="H75" s="16">
        <f t="shared" si="0"/>
        <v>132.45033112582783</v>
      </c>
      <c r="I75" s="50">
        <f t="shared" si="1"/>
        <v>4705.8823529411766</v>
      </c>
    </row>
    <row r="76" spans="1:9" x14ac:dyDescent="0.25">
      <c r="A76" s="186"/>
      <c r="B76" s="12" t="s">
        <v>70</v>
      </c>
      <c r="C76" s="13">
        <v>2</v>
      </c>
      <c r="D76" s="13">
        <v>100.8</v>
      </c>
      <c r="E76" s="13">
        <v>110</v>
      </c>
      <c r="F76" s="13">
        <v>110.9</v>
      </c>
      <c r="G76" s="15">
        <f t="shared" si="2"/>
        <v>100.81818181818183</v>
      </c>
      <c r="H76" s="16">
        <f t="shared" si="0"/>
        <v>110.01984126984128</v>
      </c>
      <c r="I76" s="50">
        <f t="shared" si="1"/>
        <v>5545</v>
      </c>
    </row>
    <row r="77" spans="1:9" x14ac:dyDescent="0.25">
      <c r="A77" s="186"/>
      <c r="B77" s="12" t="s">
        <v>71</v>
      </c>
      <c r="C77" s="13"/>
      <c r="D77" s="13">
        <v>300</v>
      </c>
      <c r="E77" s="13">
        <v>280</v>
      </c>
      <c r="F77" s="13">
        <v>309</v>
      </c>
      <c r="G77" s="15">
        <f t="shared" si="2"/>
        <v>110.35714285714286</v>
      </c>
      <c r="H77" s="16">
        <f t="shared" si="0"/>
        <v>103</v>
      </c>
      <c r="I77" s="50" t="e">
        <f t="shared" si="1"/>
        <v>#DIV/0!</v>
      </c>
    </row>
    <row r="78" spans="1:9" x14ac:dyDescent="0.25">
      <c r="A78" s="186"/>
      <c r="B78" s="12" t="s">
        <v>72</v>
      </c>
      <c r="C78" s="13"/>
      <c r="D78" s="13">
        <v>145</v>
      </c>
      <c r="E78" s="13">
        <v>145</v>
      </c>
      <c r="F78" s="13">
        <v>150</v>
      </c>
      <c r="G78" s="15">
        <f t="shared" si="2"/>
        <v>103.44827586206897</v>
      </c>
      <c r="H78" s="16">
        <f t="shared" si="0"/>
        <v>103.44827586206897</v>
      </c>
      <c r="I78" s="50" t="e">
        <f t="shared" si="1"/>
        <v>#DIV/0!</v>
      </c>
    </row>
    <row r="79" spans="1:9" x14ac:dyDescent="0.25">
      <c r="A79" s="186"/>
      <c r="B79" s="12" t="s">
        <v>73</v>
      </c>
      <c r="C79" s="13"/>
      <c r="D79" s="13">
        <v>216.6</v>
      </c>
      <c r="E79" s="13">
        <v>216.6</v>
      </c>
      <c r="F79" s="13">
        <v>220</v>
      </c>
      <c r="G79" s="15">
        <f t="shared" si="2"/>
        <v>101.56971375807942</v>
      </c>
      <c r="H79" s="16">
        <f t="shared" ref="H79:H123" si="10">F79/D79*100</f>
        <v>101.56971375807942</v>
      </c>
      <c r="I79" s="50" t="e">
        <f t="shared" ref="I79:I123" si="11">F79/C79*100</f>
        <v>#DIV/0!</v>
      </c>
    </row>
    <row r="80" spans="1:9" x14ac:dyDescent="0.25">
      <c r="A80" s="186"/>
      <c r="B80" s="12" t="s">
        <v>74</v>
      </c>
      <c r="C80" s="13"/>
      <c r="D80" s="13">
        <v>250</v>
      </c>
      <c r="E80" s="13">
        <v>250</v>
      </c>
      <c r="F80" s="13">
        <v>300</v>
      </c>
      <c r="G80" s="15">
        <f t="shared" ref="G80:G123" si="12">F80/E80*100</f>
        <v>120</v>
      </c>
      <c r="H80" s="16">
        <f t="shared" si="10"/>
        <v>120</v>
      </c>
      <c r="I80" s="50" t="e">
        <f t="shared" si="11"/>
        <v>#DIV/0!</v>
      </c>
    </row>
    <row r="81" spans="1:13" x14ac:dyDescent="0.25">
      <c r="A81" s="186"/>
      <c r="B81" s="12" t="s">
        <v>75</v>
      </c>
      <c r="C81" s="13"/>
      <c r="D81" s="13"/>
      <c r="E81" s="14"/>
      <c r="F81" s="13"/>
      <c r="G81" s="15" t="e">
        <f t="shared" si="12"/>
        <v>#DIV/0!</v>
      </c>
      <c r="H81" s="16" t="e">
        <f t="shared" si="10"/>
        <v>#DIV/0!</v>
      </c>
      <c r="I81" s="50" t="e">
        <f t="shared" si="11"/>
        <v>#DIV/0!</v>
      </c>
    </row>
    <row r="82" spans="1:13" ht="15.75" thickBot="1" x14ac:dyDescent="0.3">
      <c r="A82" s="187"/>
      <c r="B82" s="20" t="s">
        <v>76</v>
      </c>
      <c r="C82" s="21"/>
      <c r="D82" s="21"/>
      <c r="E82" s="22"/>
      <c r="F82" s="21"/>
      <c r="G82" s="23" t="e">
        <f t="shared" si="12"/>
        <v>#DIV/0!</v>
      </c>
      <c r="H82" s="24" t="e">
        <f t="shared" si="10"/>
        <v>#DIV/0!</v>
      </c>
      <c r="I82" s="41" t="e">
        <f t="shared" si="11"/>
        <v>#DIV/0!</v>
      </c>
    </row>
    <row r="83" spans="1:13" ht="26.25" x14ac:dyDescent="0.25">
      <c r="A83" s="197">
        <v>10</v>
      </c>
      <c r="B83" s="46" t="s">
        <v>77</v>
      </c>
      <c r="C83" s="47">
        <f t="shared" ref="C83:D83" si="13">C84+C85</f>
        <v>1150</v>
      </c>
      <c r="D83" s="47">
        <f t="shared" si="13"/>
        <v>3809</v>
      </c>
      <c r="E83" s="125">
        <f>E84+E85</f>
        <v>3000</v>
      </c>
      <c r="F83" s="123">
        <f>F84+F85</f>
        <v>3130.85</v>
      </c>
      <c r="G83" s="9">
        <f t="shared" si="12"/>
        <v>104.36166666666666</v>
      </c>
      <c r="H83" s="10">
        <f t="shared" si="10"/>
        <v>82.196114465739029</v>
      </c>
      <c r="I83" s="43">
        <f t="shared" si="11"/>
        <v>272.24782608695654</v>
      </c>
      <c r="J83" s="74"/>
    </row>
    <row r="84" spans="1:13" x14ac:dyDescent="0.25">
      <c r="A84" s="198"/>
      <c r="B84" s="12" t="s">
        <v>78</v>
      </c>
      <c r="C84" s="13">
        <v>300</v>
      </c>
      <c r="D84" s="76">
        <v>2884</v>
      </c>
      <c r="E84" s="126">
        <v>2000</v>
      </c>
      <c r="F84" s="122">
        <v>505.85</v>
      </c>
      <c r="G84" s="15">
        <f t="shared" si="12"/>
        <v>25.2925</v>
      </c>
      <c r="H84" s="16">
        <f t="shared" si="10"/>
        <v>17.539875173370319</v>
      </c>
      <c r="I84" s="50">
        <f t="shared" si="11"/>
        <v>168.61666666666667</v>
      </c>
      <c r="J84" s="74"/>
    </row>
    <row r="85" spans="1:13" x14ac:dyDescent="0.25">
      <c r="A85" s="198"/>
      <c r="B85" s="75" t="s">
        <v>79</v>
      </c>
      <c r="C85" s="13">
        <v>850</v>
      </c>
      <c r="D85" s="76">
        <v>925</v>
      </c>
      <c r="E85" s="126">
        <v>1000</v>
      </c>
      <c r="F85" s="124">
        <v>2625</v>
      </c>
      <c r="G85" s="15">
        <f t="shared" si="12"/>
        <v>262.5</v>
      </c>
      <c r="H85" s="16">
        <f t="shared" si="10"/>
        <v>283.78378378378375</v>
      </c>
      <c r="I85" s="50">
        <f t="shared" si="11"/>
        <v>308.8235294117647</v>
      </c>
      <c r="J85" s="74"/>
    </row>
    <row r="86" spans="1:13" ht="27" thickBot="1" x14ac:dyDescent="0.3">
      <c r="A86" s="199"/>
      <c r="B86" s="68" t="s">
        <v>80</v>
      </c>
      <c r="C86" s="21">
        <v>144</v>
      </c>
      <c r="D86" s="21">
        <v>0</v>
      </c>
      <c r="E86" s="105">
        <v>41.7</v>
      </c>
      <c r="F86" s="105">
        <v>41.7</v>
      </c>
      <c r="G86" s="23">
        <f t="shared" si="12"/>
        <v>100</v>
      </c>
      <c r="H86" s="24" t="e">
        <f t="shared" si="10"/>
        <v>#DIV/0!</v>
      </c>
      <c r="I86" s="41">
        <f t="shared" si="11"/>
        <v>28.958333333333336</v>
      </c>
      <c r="J86" s="74"/>
      <c r="M86" s="77"/>
    </row>
    <row r="87" spans="1:13" x14ac:dyDescent="0.25">
      <c r="A87" s="197">
        <v>11</v>
      </c>
      <c r="B87" s="26" t="s">
        <v>81</v>
      </c>
      <c r="C87" s="26">
        <v>14394</v>
      </c>
      <c r="D87" s="26">
        <v>15143.6</v>
      </c>
      <c r="E87" s="78">
        <f>D87+E86</f>
        <v>15185.300000000001</v>
      </c>
      <c r="F87" s="78">
        <f>D87+F86</f>
        <v>15185.300000000001</v>
      </c>
      <c r="G87" s="9">
        <f t="shared" si="12"/>
        <v>100</v>
      </c>
      <c r="H87" s="10">
        <f t="shared" si="10"/>
        <v>100.27536385007529</v>
      </c>
      <c r="I87" s="43">
        <f t="shared" si="11"/>
        <v>105.49742948450745</v>
      </c>
      <c r="J87" s="74"/>
    </row>
    <row r="88" spans="1:13" ht="26.25" x14ac:dyDescent="0.25">
      <c r="A88" s="198"/>
      <c r="B88" s="29" t="s">
        <v>82</v>
      </c>
      <c r="C88" s="79">
        <f t="shared" ref="C88:D88" si="14">C87/C7</f>
        <v>16.795799299883313</v>
      </c>
      <c r="D88" s="79">
        <f t="shared" si="14"/>
        <v>23.014589665653496</v>
      </c>
      <c r="E88" s="79">
        <f>E87/E7</f>
        <v>22.938519637462239</v>
      </c>
      <c r="F88" s="80">
        <f>F87/F7</f>
        <v>23.07796352583587</v>
      </c>
      <c r="G88" s="15">
        <f t="shared" si="12"/>
        <v>100.60790273556231</v>
      </c>
      <c r="H88" s="16">
        <f t="shared" si="10"/>
        <v>100.27536385007529</v>
      </c>
      <c r="I88" s="50">
        <f t="shared" si="11"/>
        <v>137.40318703377338</v>
      </c>
      <c r="J88" s="74"/>
    </row>
    <row r="89" spans="1:13" ht="39.75" thickBot="1" x14ac:dyDescent="0.3">
      <c r="A89" s="199"/>
      <c r="B89" s="44" t="s">
        <v>83</v>
      </c>
      <c r="C89" s="37">
        <f t="shared" ref="C89:D89" si="15">C86/C87*100</f>
        <v>1.0004168403501459</v>
      </c>
      <c r="D89" s="37">
        <f t="shared" si="15"/>
        <v>0</v>
      </c>
      <c r="E89" s="37">
        <f>E86/E87*100</f>
        <v>0.27460767979559181</v>
      </c>
      <c r="F89" s="81">
        <f>F86/F87*100</f>
        <v>0.27460767979559181</v>
      </c>
      <c r="G89" s="23">
        <f t="shared" si="12"/>
        <v>100</v>
      </c>
      <c r="H89" s="24" t="e">
        <f t="shared" si="10"/>
        <v>#DIV/0!</v>
      </c>
      <c r="I89" s="41">
        <f t="shared" si="11"/>
        <v>27.449325992901031</v>
      </c>
      <c r="J89" s="74"/>
    </row>
    <row r="90" spans="1:13" x14ac:dyDescent="0.25">
      <c r="A90" s="197">
        <v>12</v>
      </c>
      <c r="B90" s="42" t="s">
        <v>84</v>
      </c>
      <c r="C90" s="6">
        <v>1</v>
      </c>
      <c r="D90" s="6">
        <v>24</v>
      </c>
      <c r="E90" s="6">
        <v>10</v>
      </c>
      <c r="F90" s="38">
        <v>10</v>
      </c>
      <c r="G90" s="9">
        <f t="shared" si="12"/>
        <v>100</v>
      </c>
      <c r="H90" s="10">
        <f t="shared" si="10"/>
        <v>41.666666666666671</v>
      </c>
      <c r="I90" s="43">
        <f t="shared" si="11"/>
        <v>1000</v>
      </c>
      <c r="J90" s="74"/>
    </row>
    <row r="91" spans="1:13" ht="27" thickBot="1" x14ac:dyDescent="0.3">
      <c r="A91" s="199"/>
      <c r="B91" s="44" t="s">
        <v>85</v>
      </c>
      <c r="C91" s="40">
        <f t="shared" ref="C91:D91" si="16">C90*1000/C7</f>
        <v>1.1668611435239207</v>
      </c>
      <c r="D91" s="40">
        <f t="shared" si="16"/>
        <v>36.474164133738604</v>
      </c>
      <c r="E91" s="114">
        <f>E90*1000/E7</f>
        <v>15.105740181268882</v>
      </c>
      <c r="F91" s="114">
        <f>F90*1000/F7</f>
        <v>15.19756838905775</v>
      </c>
      <c r="G91" s="23">
        <f t="shared" si="12"/>
        <v>100.60790273556231</v>
      </c>
      <c r="H91" s="24">
        <f t="shared" si="10"/>
        <v>41.666666666666664</v>
      </c>
      <c r="I91" s="41">
        <f t="shared" si="11"/>
        <v>1302.4316109422491</v>
      </c>
      <c r="J91" s="74"/>
    </row>
    <row r="92" spans="1:13" ht="26.25" x14ac:dyDescent="0.25">
      <c r="A92" s="197">
        <v>13</v>
      </c>
      <c r="B92" s="42" t="s">
        <v>86</v>
      </c>
      <c r="C92" s="6">
        <v>3</v>
      </c>
      <c r="D92" s="6">
        <v>4</v>
      </c>
      <c r="E92" s="6">
        <v>4</v>
      </c>
      <c r="F92" s="6">
        <v>4</v>
      </c>
      <c r="G92" s="9">
        <f t="shared" si="12"/>
        <v>100</v>
      </c>
      <c r="H92" s="10">
        <f t="shared" si="10"/>
        <v>100</v>
      </c>
      <c r="I92" s="43">
        <f t="shared" si="11"/>
        <v>133.33333333333331</v>
      </c>
      <c r="J92" s="74"/>
    </row>
    <row r="93" spans="1:13" ht="26.25" x14ac:dyDescent="0.25">
      <c r="A93" s="198"/>
      <c r="B93" s="52" t="s">
        <v>87</v>
      </c>
      <c r="C93" s="13">
        <v>0</v>
      </c>
      <c r="D93" s="13">
        <v>0</v>
      </c>
      <c r="E93" s="13">
        <v>0</v>
      </c>
      <c r="F93" s="13">
        <v>0</v>
      </c>
      <c r="G93" s="15" t="e">
        <f t="shared" si="12"/>
        <v>#DIV/0!</v>
      </c>
      <c r="H93" s="16" t="e">
        <f t="shared" si="10"/>
        <v>#DIV/0!</v>
      </c>
      <c r="I93" s="50" t="e">
        <f t="shared" si="11"/>
        <v>#DIV/0!</v>
      </c>
      <c r="J93" s="74"/>
    </row>
    <row r="94" spans="1:13" ht="39.75" thickBot="1" x14ac:dyDescent="0.3">
      <c r="A94" s="199"/>
      <c r="B94" s="44" t="s">
        <v>88</v>
      </c>
      <c r="C94" s="40">
        <f t="shared" ref="C94:D94" si="17">(C92+C93)*10000/C7</f>
        <v>35.00583430571762</v>
      </c>
      <c r="D94" s="40">
        <f t="shared" si="17"/>
        <v>60.790273556231</v>
      </c>
      <c r="E94" s="40">
        <f>(E92+E93)*10000/E7</f>
        <v>60.422960725075527</v>
      </c>
      <c r="F94" s="40">
        <f>(F92+F93)*10000/F7</f>
        <v>60.790273556231</v>
      </c>
      <c r="G94" s="23">
        <f t="shared" si="12"/>
        <v>100.60790273556231</v>
      </c>
      <c r="H94" s="24">
        <f t="shared" si="10"/>
        <v>100</v>
      </c>
      <c r="I94" s="41">
        <f t="shared" si="11"/>
        <v>173.65754812563321</v>
      </c>
      <c r="J94" s="74"/>
    </row>
    <row r="95" spans="1:13" ht="50.25" customHeight="1" x14ac:dyDescent="0.25">
      <c r="A95" s="197">
        <v>14</v>
      </c>
      <c r="B95" s="42" t="s">
        <v>89</v>
      </c>
      <c r="C95" s="6">
        <v>0</v>
      </c>
      <c r="D95" s="6">
        <v>393</v>
      </c>
      <c r="E95" s="6">
        <v>393</v>
      </c>
      <c r="F95" s="6">
        <v>393</v>
      </c>
      <c r="G95" s="9">
        <f t="shared" si="12"/>
        <v>100</v>
      </c>
      <c r="H95" s="10">
        <f t="shared" si="10"/>
        <v>100</v>
      </c>
      <c r="I95" s="43" t="e">
        <f t="shared" si="11"/>
        <v>#DIV/0!</v>
      </c>
      <c r="J95" s="74"/>
    </row>
    <row r="96" spans="1:13" ht="39.75" thickBot="1" x14ac:dyDescent="0.3">
      <c r="A96" s="199"/>
      <c r="B96" s="44" t="s">
        <v>90</v>
      </c>
      <c r="C96" s="82">
        <f t="shared" ref="C96:D96" si="18">C95/C7*100</f>
        <v>0</v>
      </c>
      <c r="D96" s="37">
        <f t="shared" si="18"/>
        <v>59.726443768996958</v>
      </c>
      <c r="E96" s="37">
        <f>E95/E7*100</f>
        <v>59.365558912386703</v>
      </c>
      <c r="F96" s="37">
        <f>F95/F7*100</f>
        <v>59.726443768996958</v>
      </c>
      <c r="G96" s="23">
        <f t="shared" si="12"/>
        <v>100.60790273556231</v>
      </c>
      <c r="H96" s="24">
        <f t="shared" si="10"/>
        <v>100</v>
      </c>
      <c r="I96" s="41" t="e">
        <f t="shared" si="11"/>
        <v>#DIV/0!</v>
      </c>
      <c r="J96" s="74"/>
    </row>
    <row r="97" spans="1:10" x14ac:dyDescent="0.25">
      <c r="A97" s="197">
        <v>15</v>
      </c>
      <c r="B97" s="26" t="s">
        <v>91</v>
      </c>
      <c r="C97" s="6">
        <v>0</v>
      </c>
      <c r="D97" s="6">
        <v>18</v>
      </c>
      <c r="E97" s="38">
        <v>15</v>
      </c>
      <c r="F97" s="38">
        <v>17</v>
      </c>
      <c r="G97" s="9">
        <f t="shared" si="12"/>
        <v>113.33333333333333</v>
      </c>
      <c r="H97" s="10">
        <f t="shared" si="10"/>
        <v>94.444444444444443</v>
      </c>
      <c r="I97" s="43" t="e">
        <f t="shared" si="11"/>
        <v>#DIV/0!</v>
      </c>
      <c r="J97" s="74"/>
    </row>
    <row r="98" spans="1:10" x14ac:dyDescent="0.25">
      <c r="A98" s="198"/>
      <c r="B98" s="12" t="s">
        <v>92</v>
      </c>
      <c r="C98" s="13">
        <v>0</v>
      </c>
      <c r="D98" s="13">
        <v>18</v>
      </c>
      <c r="E98" s="84">
        <v>15</v>
      </c>
      <c r="F98" s="84">
        <v>15</v>
      </c>
      <c r="G98" s="15">
        <f t="shared" si="12"/>
        <v>100</v>
      </c>
      <c r="H98" s="16">
        <f t="shared" si="10"/>
        <v>83.333333333333343</v>
      </c>
      <c r="I98" s="50" t="e">
        <f t="shared" si="11"/>
        <v>#DIV/0!</v>
      </c>
      <c r="J98" s="74"/>
    </row>
    <row r="99" spans="1:10" x14ac:dyDescent="0.25">
      <c r="A99" s="198"/>
      <c r="B99" s="53" t="s">
        <v>93</v>
      </c>
      <c r="C99" s="30" t="e">
        <v>#DIV/0!</v>
      </c>
      <c r="D99" s="30" t="e">
        <v>#DIV/0!</v>
      </c>
      <c r="E99" s="30">
        <f>E98/E97</f>
        <v>1</v>
      </c>
      <c r="F99" s="30">
        <f>F98/F97</f>
        <v>0.88235294117647056</v>
      </c>
      <c r="G99" s="15">
        <f t="shared" si="12"/>
        <v>88.235294117647058</v>
      </c>
      <c r="H99" s="16" t="e">
        <f t="shared" si="10"/>
        <v>#DIV/0!</v>
      </c>
      <c r="I99" s="50" t="e">
        <f t="shared" si="11"/>
        <v>#DIV/0!</v>
      </c>
      <c r="J99" s="74"/>
    </row>
    <row r="100" spans="1:10" ht="26.25" x14ac:dyDescent="0.25">
      <c r="A100" s="198"/>
      <c r="B100" s="52" t="s">
        <v>94</v>
      </c>
      <c r="C100" s="13">
        <v>0</v>
      </c>
      <c r="D100" s="13">
        <v>0</v>
      </c>
      <c r="E100" s="84">
        <v>0</v>
      </c>
      <c r="F100" s="84">
        <v>1</v>
      </c>
      <c r="G100" s="15" t="e">
        <f t="shared" si="12"/>
        <v>#DIV/0!</v>
      </c>
      <c r="H100" s="16" t="e">
        <f t="shared" si="10"/>
        <v>#DIV/0!</v>
      </c>
      <c r="I100" s="50" t="e">
        <f t="shared" si="11"/>
        <v>#DIV/0!</v>
      </c>
      <c r="J100" s="74"/>
    </row>
    <row r="101" spans="1:10" ht="26.25" x14ac:dyDescent="0.25">
      <c r="A101" s="198"/>
      <c r="B101" s="29" t="s">
        <v>95</v>
      </c>
      <c r="C101" s="30" t="e">
        <v>#DIV/0!</v>
      </c>
      <c r="D101" s="30" t="e">
        <v>#DIV/0!</v>
      </c>
      <c r="E101" s="30">
        <f>E100/E97</f>
        <v>0</v>
      </c>
      <c r="F101" s="30">
        <f>F100/F97</f>
        <v>5.8823529411764705E-2</v>
      </c>
      <c r="G101" s="15" t="e">
        <f t="shared" si="12"/>
        <v>#DIV/0!</v>
      </c>
      <c r="H101" s="16" t="e">
        <f t="shared" si="10"/>
        <v>#DIV/0!</v>
      </c>
      <c r="I101" s="50" t="e">
        <f t="shared" si="11"/>
        <v>#DIV/0!</v>
      </c>
      <c r="J101" s="74"/>
    </row>
    <row r="102" spans="1:10" ht="26.25" x14ac:dyDescent="0.25">
      <c r="A102" s="198"/>
      <c r="B102" s="85" t="s">
        <v>96</v>
      </c>
      <c r="C102" s="86">
        <f t="shared" ref="C102:D102" si="19">C97*100000/C7</f>
        <v>0</v>
      </c>
      <c r="D102" s="86">
        <f t="shared" si="19"/>
        <v>2735.5623100303951</v>
      </c>
      <c r="E102" s="86">
        <f>E97*100000/E7</f>
        <v>2265.8610271903322</v>
      </c>
      <c r="F102" s="86">
        <f>F97*100000/F7</f>
        <v>2583.5866261398178</v>
      </c>
      <c r="G102" s="15">
        <f t="shared" si="12"/>
        <v>114.02228976697064</v>
      </c>
      <c r="H102" s="16">
        <f t="shared" si="10"/>
        <v>94.444444444444457</v>
      </c>
      <c r="I102" s="50" t="e">
        <f t="shared" si="11"/>
        <v>#DIV/0!</v>
      </c>
      <c r="J102" s="74"/>
    </row>
    <row r="103" spans="1:10" ht="15.75" thickBot="1" x14ac:dyDescent="0.3">
      <c r="A103" s="199"/>
      <c r="B103" s="20" t="s">
        <v>97</v>
      </c>
      <c r="C103" s="21">
        <v>0</v>
      </c>
      <c r="D103" s="87">
        <v>0</v>
      </c>
      <c r="E103" s="87">
        <v>0</v>
      </c>
      <c r="F103" s="87">
        <v>0</v>
      </c>
      <c r="G103" s="23" t="e">
        <f t="shared" si="12"/>
        <v>#DIV/0!</v>
      </c>
      <c r="H103" s="24" t="e">
        <f t="shared" si="10"/>
        <v>#DIV/0!</v>
      </c>
      <c r="I103" s="41" t="e">
        <f t="shared" si="11"/>
        <v>#DIV/0!</v>
      </c>
      <c r="J103" s="74"/>
    </row>
    <row r="104" spans="1:10" ht="27" thickBot="1" x14ac:dyDescent="0.3">
      <c r="A104" s="88">
        <v>16</v>
      </c>
      <c r="B104" s="89" t="s">
        <v>98</v>
      </c>
      <c r="C104" s="90">
        <v>50.3</v>
      </c>
      <c r="D104" s="90">
        <v>358.3</v>
      </c>
      <c r="E104" s="90">
        <v>301.32</v>
      </c>
      <c r="F104" s="90">
        <v>378.09</v>
      </c>
      <c r="G104" s="91">
        <f t="shared" si="12"/>
        <v>125.4778972520908</v>
      </c>
      <c r="H104" s="92">
        <f t="shared" si="10"/>
        <v>105.52330449344124</v>
      </c>
      <c r="I104" s="93">
        <f t="shared" si="11"/>
        <v>751.66998011928422</v>
      </c>
      <c r="J104" s="74"/>
    </row>
    <row r="105" spans="1:10" ht="26.25" x14ac:dyDescent="0.25">
      <c r="A105" s="197">
        <v>17</v>
      </c>
      <c r="B105" s="42" t="s">
        <v>99</v>
      </c>
      <c r="C105" s="6">
        <v>265.8</v>
      </c>
      <c r="D105" s="6">
        <v>1353.9</v>
      </c>
      <c r="E105" s="6">
        <v>1621</v>
      </c>
      <c r="F105" s="6">
        <v>1546.4</v>
      </c>
      <c r="G105" s="9">
        <f t="shared" si="12"/>
        <v>95.397902529302897</v>
      </c>
      <c r="H105" s="10">
        <f t="shared" si="10"/>
        <v>114.21818450402542</v>
      </c>
      <c r="I105" s="43">
        <f t="shared" si="11"/>
        <v>581.79082016553809</v>
      </c>
      <c r="J105" s="74"/>
    </row>
    <row r="106" spans="1:10" ht="39" x14ac:dyDescent="0.25">
      <c r="A106" s="198"/>
      <c r="B106" s="52" t="s">
        <v>100</v>
      </c>
      <c r="C106" s="13">
        <v>0</v>
      </c>
      <c r="D106" s="13">
        <v>0</v>
      </c>
      <c r="E106" s="13">
        <v>0</v>
      </c>
      <c r="F106" s="13">
        <v>0</v>
      </c>
      <c r="G106" s="15" t="e">
        <f t="shared" si="12"/>
        <v>#DIV/0!</v>
      </c>
      <c r="H106" s="16" t="e">
        <f t="shared" si="10"/>
        <v>#DIV/0!</v>
      </c>
      <c r="I106" s="50" t="e">
        <f t="shared" si="11"/>
        <v>#DIV/0!</v>
      </c>
      <c r="J106" s="74"/>
    </row>
    <row r="107" spans="1:10" ht="39.75" thickBot="1" x14ac:dyDescent="0.3">
      <c r="A107" s="199"/>
      <c r="B107" s="44" t="s">
        <v>101</v>
      </c>
      <c r="C107" s="33">
        <f t="shared" ref="C107:D107" si="20">C106/C105</f>
        <v>0</v>
      </c>
      <c r="D107" s="33">
        <f t="shared" si="20"/>
        <v>0</v>
      </c>
      <c r="E107" s="33">
        <f>E106/E105</f>
        <v>0</v>
      </c>
      <c r="F107" s="33">
        <f>F106/F105</f>
        <v>0</v>
      </c>
      <c r="G107" s="23" t="e">
        <f t="shared" si="12"/>
        <v>#DIV/0!</v>
      </c>
      <c r="H107" s="24" t="e">
        <f t="shared" si="10"/>
        <v>#DIV/0!</v>
      </c>
      <c r="I107" s="41" t="e">
        <f t="shared" si="11"/>
        <v>#DIV/0!</v>
      </c>
      <c r="J107" s="74"/>
    </row>
    <row r="108" spans="1:10" ht="39" x14ac:dyDescent="0.25">
      <c r="A108" s="197">
        <v>18</v>
      </c>
      <c r="B108" s="42" t="s">
        <v>102</v>
      </c>
      <c r="C108" s="6">
        <v>857</v>
      </c>
      <c r="D108" s="102">
        <v>658</v>
      </c>
      <c r="E108" s="38">
        <v>662</v>
      </c>
      <c r="F108" s="8">
        <v>658</v>
      </c>
      <c r="G108" s="9">
        <f t="shared" si="12"/>
        <v>99.395770392749256</v>
      </c>
      <c r="H108" s="10">
        <f t="shared" si="10"/>
        <v>100</v>
      </c>
      <c r="I108" s="43">
        <f t="shared" si="11"/>
        <v>76.779463243873977</v>
      </c>
      <c r="J108" s="130">
        <v>1</v>
      </c>
    </row>
    <row r="109" spans="1:10" ht="52.5" thickBot="1" x14ac:dyDescent="0.3">
      <c r="A109" s="199"/>
      <c r="B109" s="44" t="s">
        <v>103</v>
      </c>
      <c r="C109" s="94">
        <f t="shared" ref="C109:D109" si="21">C108/C7</f>
        <v>1</v>
      </c>
      <c r="D109" s="94">
        <f t="shared" si="21"/>
        <v>1</v>
      </c>
      <c r="E109" s="94">
        <f>E108/E7</f>
        <v>1</v>
      </c>
      <c r="F109" s="95">
        <f>F108/F7</f>
        <v>1</v>
      </c>
      <c r="G109" s="23">
        <f t="shared" si="12"/>
        <v>100</v>
      </c>
      <c r="H109" s="24">
        <f t="shared" si="10"/>
        <v>100</v>
      </c>
      <c r="I109" s="41">
        <f t="shared" si="11"/>
        <v>100</v>
      </c>
      <c r="J109" s="74"/>
    </row>
    <row r="110" spans="1:10" ht="39" x14ac:dyDescent="0.25">
      <c r="A110" s="197">
        <v>19</v>
      </c>
      <c r="B110" s="42" t="s">
        <v>104</v>
      </c>
      <c r="C110" s="6">
        <v>5</v>
      </c>
      <c r="D110" s="6">
        <v>7</v>
      </c>
      <c r="E110" s="6">
        <v>7</v>
      </c>
      <c r="F110" s="6">
        <v>7</v>
      </c>
      <c r="G110" s="9">
        <f t="shared" si="12"/>
        <v>100</v>
      </c>
      <c r="H110" s="10">
        <f t="shared" si="10"/>
        <v>100</v>
      </c>
      <c r="I110" s="43">
        <f t="shared" si="11"/>
        <v>140</v>
      </c>
      <c r="J110" s="74"/>
    </row>
    <row r="111" spans="1:10" ht="51.75" x14ac:dyDescent="0.25">
      <c r="A111" s="198"/>
      <c r="B111" s="52" t="s">
        <v>105</v>
      </c>
      <c r="C111" s="13">
        <v>3</v>
      </c>
      <c r="D111" s="13">
        <v>3</v>
      </c>
      <c r="E111" s="13">
        <v>3</v>
      </c>
      <c r="F111" s="13">
        <v>3</v>
      </c>
      <c r="G111" s="15">
        <f t="shared" si="12"/>
        <v>100</v>
      </c>
      <c r="H111" s="16">
        <f t="shared" si="10"/>
        <v>100</v>
      </c>
      <c r="I111" s="50">
        <f t="shared" si="11"/>
        <v>100</v>
      </c>
      <c r="J111" s="74"/>
    </row>
    <row r="112" spans="1:10" ht="78" thickBot="1" x14ac:dyDescent="0.3">
      <c r="A112" s="199"/>
      <c r="B112" s="44" t="s">
        <v>106</v>
      </c>
      <c r="C112" s="94">
        <v>0.6</v>
      </c>
      <c r="D112" s="94">
        <v>0.42857142857142855</v>
      </c>
      <c r="E112" s="94">
        <f>E111/E110</f>
        <v>0.42857142857142855</v>
      </c>
      <c r="F112" s="94">
        <f>F111/F110</f>
        <v>0.42857142857142855</v>
      </c>
      <c r="G112" s="23">
        <f t="shared" si="12"/>
        <v>100</v>
      </c>
      <c r="H112" s="24">
        <f t="shared" si="10"/>
        <v>100</v>
      </c>
      <c r="I112" s="41">
        <f t="shared" si="11"/>
        <v>71.428571428571431</v>
      </c>
      <c r="J112" s="74"/>
    </row>
    <row r="113" spans="1:10" x14ac:dyDescent="0.25">
      <c r="A113" s="197">
        <v>20</v>
      </c>
      <c r="B113" s="42" t="s">
        <v>107</v>
      </c>
      <c r="C113" s="6">
        <v>196.72</v>
      </c>
      <c r="D113" s="6">
        <v>196.72</v>
      </c>
      <c r="E113" s="6">
        <v>196.72</v>
      </c>
      <c r="F113" s="6">
        <v>196.72</v>
      </c>
      <c r="G113" s="9">
        <f t="shared" si="12"/>
        <v>100</v>
      </c>
      <c r="H113" s="10">
        <f t="shared" si="10"/>
        <v>100</v>
      </c>
      <c r="I113" s="43">
        <f t="shared" si="11"/>
        <v>100</v>
      </c>
      <c r="J113" s="74"/>
    </row>
    <row r="114" spans="1:10" ht="39" x14ac:dyDescent="0.25">
      <c r="A114" s="198"/>
      <c r="B114" s="52" t="s">
        <v>108</v>
      </c>
      <c r="C114" s="13">
        <v>156.19999999999999</v>
      </c>
      <c r="D114" s="13">
        <v>184.2</v>
      </c>
      <c r="E114" s="13">
        <v>184.2</v>
      </c>
      <c r="F114" s="13">
        <v>184.2</v>
      </c>
      <c r="G114" s="15">
        <f t="shared" si="12"/>
        <v>100</v>
      </c>
      <c r="H114" s="16">
        <f t="shared" si="10"/>
        <v>100</v>
      </c>
      <c r="I114" s="50">
        <f t="shared" si="11"/>
        <v>117.92573623559539</v>
      </c>
      <c r="J114" s="74"/>
    </row>
    <row r="115" spans="1:10" ht="52.5" thickBot="1" x14ac:dyDescent="0.3">
      <c r="A115" s="199"/>
      <c r="B115" s="44" t="s">
        <v>109</v>
      </c>
      <c r="C115" s="94">
        <v>0.79402196014640092</v>
      </c>
      <c r="D115" s="94">
        <v>0.93635624237494908</v>
      </c>
      <c r="E115" s="94">
        <f>E114/E113</f>
        <v>0.93635624237494908</v>
      </c>
      <c r="F115" s="94">
        <f>F114/F113</f>
        <v>0.93635624237494908</v>
      </c>
      <c r="G115" s="23">
        <f t="shared" si="12"/>
        <v>100</v>
      </c>
      <c r="H115" s="24">
        <f t="shared" si="10"/>
        <v>100</v>
      </c>
      <c r="I115" s="41">
        <f t="shared" si="11"/>
        <v>117.92573623559539</v>
      </c>
      <c r="J115" s="74"/>
    </row>
    <row r="116" spans="1:10" ht="39" x14ac:dyDescent="0.25">
      <c r="A116" s="197">
        <v>21</v>
      </c>
      <c r="B116" s="42" t="s">
        <v>110</v>
      </c>
      <c r="C116" s="6">
        <v>20</v>
      </c>
      <c r="D116" s="6">
        <v>20</v>
      </c>
      <c r="E116" s="106">
        <v>20</v>
      </c>
      <c r="F116" s="106">
        <v>20</v>
      </c>
      <c r="G116" s="9">
        <f t="shared" si="12"/>
        <v>100</v>
      </c>
      <c r="H116" s="10">
        <f t="shared" si="10"/>
        <v>100</v>
      </c>
      <c r="I116" s="43">
        <f t="shared" si="11"/>
        <v>100</v>
      </c>
      <c r="J116" s="74"/>
    </row>
    <row r="117" spans="1:10" x14ac:dyDescent="0.25">
      <c r="A117" s="198"/>
      <c r="B117" s="52" t="s">
        <v>111</v>
      </c>
      <c r="C117" s="13">
        <v>20</v>
      </c>
      <c r="D117" s="13">
        <v>20</v>
      </c>
      <c r="E117" s="13">
        <v>20</v>
      </c>
      <c r="F117" s="13">
        <v>20</v>
      </c>
      <c r="G117" s="15">
        <f t="shared" si="12"/>
        <v>100</v>
      </c>
      <c r="H117" s="16">
        <f t="shared" si="10"/>
        <v>100</v>
      </c>
      <c r="I117" s="50">
        <f t="shared" si="11"/>
        <v>100</v>
      </c>
      <c r="J117" s="74"/>
    </row>
    <row r="118" spans="1:10" ht="27" thickBot="1" x14ac:dyDescent="0.3">
      <c r="A118" s="199"/>
      <c r="B118" s="44" t="s">
        <v>112</v>
      </c>
      <c r="C118" s="94">
        <f t="shared" ref="C118:D118" si="22">C117/C116</f>
        <v>1</v>
      </c>
      <c r="D118" s="94">
        <f t="shared" si="22"/>
        <v>1</v>
      </c>
      <c r="E118" s="94">
        <f>E117/E116</f>
        <v>1</v>
      </c>
      <c r="F118" s="94">
        <f>F117/F116</f>
        <v>1</v>
      </c>
      <c r="G118" s="23">
        <f t="shared" si="12"/>
        <v>100</v>
      </c>
      <c r="H118" s="24">
        <f t="shared" si="10"/>
        <v>100</v>
      </c>
      <c r="I118" s="41">
        <f t="shared" si="11"/>
        <v>100</v>
      </c>
      <c r="J118" s="74"/>
    </row>
    <row r="119" spans="1:10" ht="39" x14ac:dyDescent="0.25">
      <c r="A119" s="197">
        <v>22</v>
      </c>
      <c r="B119" s="42" t="s">
        <v>113</v>
      </c>
      <c r="C119" s="6">
        <v>3200</v>
      </c>
      <c r="D119" s="35">
        <v>16400</v>
      </c>
      <c r="E119" s="35">
        <v>16400</v>
      </c>
      <c r="F119" s="35">
        <v>17640</v>
      </c>
      <c r="G119" s="9">
        <f t="shared" si="12"/>
        <v>107.5609756097561</v>
      </c>
      <c r="H119" s="10">
        <f t="shared" si="10"/>
        <v>107.5609756097561</v>
      </c>
      <c r="I119" s="43">
        <f t="shared" si="11"/>
        <v>551.25</v>
      </c>
      <c r="J119" s="74"/>
    </row>
    <row r="120" spans="1:10" ht="39" x14ac:dyDescent="0.25">
      <c r="A120" s="198"/>
      <c r="B120" s="52" t="s">
        <v>114</v>
      </c>
      <c r="C120" s="13">
        <v>980</v>
      </c>
      <c r="D120" s="96">
        <v>4032</v>
      </c>
      <c r="E120" s="13">
        <v>3550</v>
      </c>
      <c r="F120" s="96">
        <v>1265</v>
      </c>
      <c r="G120" s="15">
        <f t="shared" si="12"/>
        <v>35.633802816901408</v>
      </c>
      <c r="H120" s="16">
        <f t="shared" si="10"/>
        <v>31.374007936507937</v>
      </c>
      <c r="I120" s="50">
        <f t="shared" si="11"/>
        <v>129.08163265306123</v>
      </c>
      <c r="J120" s="74"/>
    </row>
    <row r="121" spans="1:10" ht="39.75" thickBot="1" x14ac:dyDescent="0.3">
      <c r="A121" s="199"/>
      <c r="B121" s="44" t="s">
        <v>115</v>
      </c>
      <c r="C121" s="94">
        <f t="shared" ref="C121:D121" si="23">C120/C7</f>
        <v>1.1435239206534422</v>
      </c>
      <c r="D121" s="94">
        <f t="shared" si="23"/>
        <v>6.1276595744680851</v>
      </c>
      <c r="E121" s="94">
        <f>E120/E7</f>
        <v>5.3625377643504528</v>
      </c>
      <c r="F121" s="94">
        <f>F120/F7</f>
        <v>1.9224924012158056</v>
      </c>
      <c r="G121" s="23">
        <f t="shared" si="12"/>
        <v>35.850421679010239</v>
      </c>
      <c r="H121" s="24">
        <f t="shared" si="10"/>
        <v>31.374007936507937</v>
      </c>
      <c r="I121" s="41">
        <f t="shared" si="11"/>
        <v>168.11999875938218</v>
      </c>
      <c r="J121" s="74"/>
    </row>
    <row r="122" spans="1:10" ht="39" x14ac:dyDescent="0.25">
      <c r="A122" s="197">
        <v>23</v>
      </c>
      <c r="B122" s="42" t="s">
        <v>116</v>
      </c>
      <c r="C122" s="6">
        <v>120</v>
      </c>
      <c r="D122" s="6">
        <v>245</v>
      </c>
      <c r="E122" s="6">
        <v>245</v>
      </c>
      <c r="F122" s="6">
        <v>245</v>
      </c>
      <c r="G122" s="9">
        <f t="shared" si="12"/>
        <v>100</v>
      </c>
      <c r="H122" s="10">
        <f t="shared" si="10"/>
        <v>100</v>
      </c>
      <c r="I122" s="43">
        <f t="shared" si="11"/>
        <v>204.16666666666666</v>
      </c>
      <c r="J122" s="74"/>
    </row>
    <row r="123" spans="1:10" ht="39.75" thickBot="1" x14ac:dyDescent="0.3">
      <c r="A123" s="199"/>
      <c r="B123" s="44" t="s">
        <v>117</v>
      </c>
      <c r="C123" s="94">
        <f t="shared" ref="C123:D123" si="24">C122/C7</f>
        <v>0.14002333722287047</v>
      </c>
      <c r="D123" s="94">
        <f t="shared" si="24"/>
        <v>0.37234042553191488</v>
      </c>
      <c r="E123" s="94">
        <f>E122/E7</f>
        <v>0.37009063444108764</v>
      </c>
      <c r="F123" s="94">
        <f>F122/F7</f>
        <v>0.37234042553191488</v>
      </c>
      <c r="G123" s="23">
        <f t="shared" si="12"/>
        <v>100.60790273556231</v>
      </c>
      <c r="H123" s="24">
        <f t="shared" si="10"/>
        <v>100</v>
      </c>
      <c r="I123" s="41">
        <f t="shared" si="11"/>
        <v>265.91312056737587</v>
      </c>
      <c r="J123" s="74"/>
    </row>
    <row r="124" spans="1:10" x14ac:dyDescent="0.25">
      <c r="A124" s="97"/>
      <c r="B124" s="97"/>
      <c r="C124" s="98"/>
      <c r="D124" s="98"/>
      <c r="E124" s="99"/>
      <c r="F124" s="98"/>
      <c r="G124" s="98"/>
      <c r="H124" s="98"/>
      <c r="I124" s="98"/>
      <c r="J124" s="74"/>
    </row>
    <row r="125" spans="1:10" x14ac:dyDescent="0.25">
      <c r="A125" s="97"/>
      <c r="B125" s="97" t="s">
        <v>157</v>
      </c>
      <c r="C125" s="98"/>
      <c r="D125" s="98"/>
      <c r="E125" s="98"/>
      <c r="F125" s="98"/>
      <c r="G125" s="98"/>
      <c r="H125" s="98"/>
      <c r="I125" s="98"/>
      <c r="J125" s="74"/>
    </row>
    <row r="126" spans="1:10" x14ac:dyDescent="0.25">
      <c r="A126" s="97"/>
      <c r="B126" s="97" t="s">
        <v>119</v>
      </c>
      <c r="C126" s="98"/>
      <c r="D126" s="98"/>
      <c r="E126" s="98"/>
      <c r="F126" s="98"/>
      <c r="G126" s="98"/>
      <c r="H126" s="98"/>
      <c r="I126" s="98"/>
      <c r="J126" s="74"/>
    </row>
    <row r="127" spans="1:10" x14ac:dyDescent="0.25">
      <c r="A127" s="97"/>
      <c r="B127" s="97"/>
      <c r="C127" s="98"/>
      <c r="D127" s="98"/>
      <c r="E127" s="100"/>
      <c r="F127" s="100"/>
      <c r="G127" s="98"/>
      <c r="H127" s="98"/>
      <c r="I127" s="98"/>
      <c r="J127" s="74"/>
    </row>
    <row r="128" spans="1:10" x14ac:dyDescent="0.25">
      <c r="A128" s="97"/>
      <c r="B128" s="97"/>
      <c r="C128" s="98"/>
      <c r="D128" s="98"/>
      <c r="E128" s="98"/>
      <c r="F128" s="98"/>
      <c r="G128" s="98"/>
      <c r="H128" s="98"/>
      <c r="I128" s="98"/>
      <c r="J128" s="74"/>
    </row>
    <row r="129" spans="1:10" x14ac:dyDescent="0.25">
      <c r="A129" s="97"/>
      <c r="B129" s="97"/>
      <c r="C129" s="98"/>
      <c r="D129" s="98"/>
      <c r="E129" s="98"/>
      <c r="F129" s="98"/>
      <c r="G129" s="98"/>
      <c r="H129" s="98"/>
      <c r="I129" s="98"/>
      <c r="J129" s="74"/>
    </row>
    <row r="130" spans="1:10" x14ac:dyDescent="0.25">
      <c r="A130" s="97"/>
      <c r="B130" s="97"/>
      <c r="C130" s="98"/>
      <c r="D130" s="98"/>
      <c r="E130" s="98"/>
      <c r="F130" s="98"/>
      <c r="G130" s="98"/>
      <c r="H130" s="98"/>
      <c r="I130" s="98"/>
      <c r="J130" s="74"/>
    </row>
    <row r="131" spans="1:10" x14ac:dyDescent="0.25">
      <c r="A131" s="97"/>
      <c r="B131" s="97"/>
      <c r="C131" s="98"/>
      <c r="D131" s="98"/>
      <c r="E131" s="98"/>
      <c r="F131" s="98"/>
      <c r="G131" s="98"/>
      <c r="H131" s="98"/>
      <c r="I131" s="98"/>
      <c r="J131" s="74"/>
    </row>
    <row r="132" spans="1:10" x14ac:dyDescent="0.25">
      <c r="A132" s="97"/>
      <c r="B132" s="97"/>
      <c r="C132" s="98"/>
      <c r="D132" s="98"/>
      <c r="E132" s="98"/>
      <c r="F132" s="98"/>
      <c r="G132" s="98"/>
      <c r="H132" s="98"/>
      <c r="I132" s="98"/>
      <c r="J132" s="74"/>
    </row>
    <row r="133" spans="1:10" x14ac:dyDescent="0.25">
      <c r="A133" s="97"/>
      <c r="B133" s="97"/>
      <c r="C133" s="98"/>
      <c r="D133" s="98"/>
      <c r="E133" s="98"/>
      <c r="F133" s="98"/>
      <c r="G133" s="98"/>
      <c r="H133" s="98"/>
      <c r="I133" s="98"/>
      <c r="J133" s="74"/>
    </row>
    <row r="134" spans="1:10" x14ac:dyDescent="0.25">
      <c r="A134" s="97"/>
      <c r="B134" s="97"/>
      <c r="C134" s="98"/>
      <c r="D134" s="98"/>
      <c r="E134" s="98"/>
      <c r="F134" s="98"/>
      <c r="G134" s="98"/>
      <c r="H134" s="98"/>
      <c r="I134" s="98"/>
      <c r="J134" s="74"/>
    </row>
    <row r="135" spans="1:10" x14ac:dyDescent="0.25">
      <c r="A135" s="97"/>
      <c r="B135" s="97"/>
      <c r="C135" s="98"/>
      <c r="D135" s="98"/>
      <c r="E135" s="98"/>
      <c r="F135" s="98"/>
      <c r="G135" s="98"/>
      <c r="H135" s="98"/>
      <c r="I135" s="98"/>
      <c r="J135" s="74"/>
    </row>
    <row r="136" spans="1:10" x14ac:dyDescent="0.25">
      <c r="A136" s="97"/>
      <c r="B136" s="97"/>
      <c r="C136" s="98"/>
      <c r="D136" s="98"/>
      <c r="E136" s="98"/>
      <c r="F136" s="98"/>
      <c r="G136" s="98"/>
      <c r="H136" s="98"/>
      <c r="I136" s="98"/>
      <c r="J136" s="74"/>
    </row>
    <row r="137" spans="1:10" x14ac:dyDescent="0.25">
      <c r="A137" s="97"/>
      <c r="B137" s="97"/>
      <c r="C137" s="98"/>
      <c r="D137" s="98"/>
      <c r="E137" s="98"/>
      <c r="F137" s="98"/>
      <c r="G137" s="98"/>
      <c r="H137" s="98"/>
      <c r="I137" s="98"/>
      <c r="J137" s="74"/>
    </row>
    <row r="138" spans="1:10" x14ac:dyDescent="0.25">
      <c r="A138" s="97"/>
      <c r="B138" s="97"/>
      <c r="C138" s="98"/>
      <c r="D138" s="98"/>
      <c r="E138" s="98"/>
      <c r="F138" s="98"/>
      <c r="G138" s="98"/>
      <c r="H138" s="98"/>
      <c r="I138" s="98"/>
      <c r="J138" s="74"/>
    </row>
    <row r="139" spans="1:10" x14ac:dyDescent="0.25">
      <c r="A139" s="97"/>
      <c r="B139" s="97"/>
      <c r="C139" s="98"/>
      <c r="D139" s="98"/>
      <c r="E139" s="98"/>
      <c r="F139" s="98"/>
      <c r="G139" s="98"/>
      <c r="H139" s="98"/>
      <c r="I139" s="98"/>
      <c r="J139" s="74"/>
    </row>
    <row r="140" spans="1:10" x14ac:dyDescent="0.25">
      <c r="A140" s="97"/>
      <c r="B140" s="97"/>
      <c r="C140" s="98"/>
      <c r="D140" s="98"/>
      <c r="E140" s="98"/>
      <c r="F140" s="98"/>
      <c r="G140" s="98"/>
      <c r="H140" s="98"/>
      <c r="I140" s="98"/>
      <c r="J140" s="74"/>
    </row>
    <row r="141" spans="1:10" x14ac:dyDescent="0.25">
      <c r="A141" s="97"/>
      <c r="B141" s="97"/>
      <c r="C141" s="98"/>
      <c r="D141" s="98"/>
      <c r="E141" s="98"/>
      <c r="F141" s="98"/>
      <c r="G141" s="98"/>
      <c r="H141" s="98"/>
      <c r="I141" s="98"/>
      <c r="J141" s="74"/>
    </row>
    <row r="142" spans="1:10" x14ac:dyDescent="0.25">
      <c r="A142" s="97"/>
      <c r="B142" s="97"/>
      <c r="C142" s="98"/>
      <c r="D142" s="98"/>
      <c r="E142" s="98"/>
      <c r="F142" s="98"/>
      <c r="G142" s="98"/>
      <c r="H142" s="98"/>
      <c r="I142" s="98"/>
      <c r="J142" s="74"/>
    </row>
    <row r="143" spans="1:10" x14ac:dyDescent="0.25">
      <c r="A143" s="97"/>
      <c r="B143" s="97"/>
      <c r="C143" s="98"/>
      <c r="D143" s="98"/>
      <c r="E143" s="98"/>
      <c r="F143" s="98"/>
      <c r="G143" s="98"/>
      <c r="H143" s="98"/>
      <c r="I143" s="98"/>
      <c r="J143" s="74"/>
    </row>
    <row r="144" spans="1:10" x14ac:dyDescent="0.25">
      <c r="A144" s="97"/>
      <c r="B144" s="97"/>
      <c r="C144" s="98"/>
      <c r="D144" s="98"/>
      <c r="E144" s="98"/>
      <c r="F144" s="98"/>
      <c r="G144" s="98"/>
      <c r="H144" s="98"/>
      <c r="I144" s="98"/>
      <c r="J144" s="74"/>
    </row>
    <row r="145" spans="1:10" x14ac:dyDescent="0.25">
      <c r="A145" s="97"/>
      <c r="B145" s="97"/>
      <c r="C145" s="98"/>
      <c r="D145" s="98"/>
      <c r="E145" s="98"/>
      <c r="F145" s="98"/>
      <c r="G145" s="98"/>
      <c r="H145" s="98"/>
      <c r="I145" s="98"/>
      <c r="J145" s="74"/>
    </row>
    <row r="146" spans="1:10" x14ac:dyDescent="0.25">
      <c r="A146" s="97"/>
      <c r="B146" s="97"/>
      <c r="C146" s="98"/>
      <c r="D146" s="98"/>
      <c r="E146" s="98"/>
      <c r="F146" s="98"/>
      <c r="G146" s="98"/>
      <c r="H146" s="98"/>
      <c r="I146" s="98"/>
      <c r="J146" s="74"/>
    </row>
    <row r="147" spans="1:10" x14ac:dyDescent="0.25">
      <c r="A147" s="97"/>
      <c r="B147" s="97"/>
      <c r="C147" s="98"/>
      <c r="D147" s="98"/>
      <c r="E147" s="98"/>
      <c r="F147" s="98"/>
      <c r="G147" s="98"/>
      <c r="H147" s="98"/>
      <c r="I147" s="98"/>
      <c r="J147" s="74"/>
    </row>
    <row r="148" spans="1:10" x14ac:dyDescent="0.25">
      <c r="A148" s="97"/>
      <c r="B148" s="97"/>
      <c r="C148" s="98"/>
      <c r="D148" s="98"/>
      <c r="E148" s="98"/>
      <c r="F148" s="98"/>
      <c r="G148" s="98"/>
      <c r="H148" s="98"/>
      <c r="I148" s="98"/>
      <c r="J148" s="74"/>
    </row>
    <row r="149" spans="1:10" x14ac:dyDescent="0.25">
      <c r="A149" s="97"/>
      <c r="B149" s="97"/>
      <c r="C149" s="98"/>
      <c r="D149" s="98"/>
      <c r="E149" s="98"/>
      <c r="F149" s="98"/>
      <c r="G149" s="98"/>
      <c r="H149" s="98"/>
      <c r="I149" s="98"/>
      <c r="J149" s="74"/>
    </row>
    <row r="150" spans="1:10" x14ac:dyDescent="0.25">
      <c r="A150" s="97"/>
      <c r="B150" s="97"/>
      <c r="C150" s="98"/>
      <c r="D150" s="98"/>
      <c r="E150" s="98"/>
      <c r="F150" s="98"/>
      <c r="G150" s="98"/>
      <c r="H150" s="98"/>
      <c r="I150" s="98"/>
      <c r="J150" s="74"/>
    </row>
    <row r="151" spans="1:10" x14ac:dyDescent="0.25">
      <c r="A151" s="97"/>
      <c r="B151" s="97"/>
      <c r="C151" s="98"/>
      <c r="D151" s="98"/>
      <c r="E151" s="98"/>
      <c r="F151" s="98"/>
      <c r="G151" s="98"/>
      <c r="H151" s="98"/>
      <c r="I151" s="98"/>
      <c r="J151" s="74"/>
    </row>
    <row r="152" spans="1:10" x14ac:dyDescent="0.25">
      <c r="A152" s="97"/>
      <c r="B152" s="97"/>
      <c r="C152" s="98"/>
      <c r="D152" s="98"/>
      <c r="E152" s="98"/>
      <c r="F152" s="98"/>
      <c r="G152" s="98"/>
      <c r="H152" s="98"/>
      <c r="I152" s="98"/>
      <c r="J152" s="74"/>
    </row>
    <row r="153" spans="1:10" x14ac:dyDescent="0.25">
      <c r="A153" s="97"/>
      <c r="B153" s="97"/>
      <c r="C153" s="98"/>
      <c r="D153" s="98"/>
      <c r="E153" s="98"/>
      <c r="F153" s="98"/>
      <c r="G153" s="98"/>
      <c r="H153" s="98"/>
      <c r="I153" s="98"/>
      <c r="J153" s="74"/>
    </row>
    <row r="154" spans="1:10" x14ac:dyDescent="0.25">
      <c r="A154" s="97"/>
      <c r="B154" s="97"/>
      <c r="C154" s="98"/>
      <c r="D154" s="98"/>
      <c r="E154" s="98"/>
      <c r="F154" s="98"/>
      <c r="G154" s="98"/>
      <c r="H154" s="98"/>
      <c r="I154" s="98"/>
      <c r="J154" s="74"/>
    </row>
    <row r="155" spans="1:10" x14ac:dyDescent="0.25">
      <c r="A155" s="97"/>
      <c r="B155" s="97"/>
      <c r="C155" s="98"/>
      <c r="D155" s="98"/>
      <c r="E155" s="98"/>
      <c r="F155" s="98"/>
      <c r="G155" s="98"/>
      <c r="H155" s="98"/>
      <c r="I155" s="98"/>
      <c r="J155" s="74"/>
    </row>
    <row r="156" spans="1:10" x14ac:dyDescent="0.25">
      <c r="A156" s="97"/>
      <c r="B156" s="97"/>
      <c r="C156" s="98"/>
      <c r="D156" s="98"/>
      <c r="E156" s="98"/>
      <c r="F156" s="98"/>
      <c r="G156" s="98"/>
      <c r="H156" s="98"/>
      <c r="I156" s="98"/>
      <c r="J156" s="74"/>
    </row>
    <row r="157" spans="1:10" x14ac:dyDescent="0.25">
      <c r="A157" s="97"/>
      <c r="B157" s="97"/>
      <c r="C157" s="98"/>
      <c r="D157" s="98"/>
      <c r="E157" s="98"/>
      <c r="F157" s="98"/>
      <c r="G157" s="98"/>
      <c r="H157" s="98"/>
      <c r="I157" s="98"/>
      <c r="J157" s="74"/>
    </row>
    <row r="158" spans="1:10" x14ac:dyDescent="0.25">
      <c r="A158" s="97"/>
      <c r="B158" s="97"/>
      <c r="C158" s="98"/>
      <c r="D158" s="98"/>
      <c r="E158" s="98"/>
      <c r="F158" s="98"/>
      <c r="G158" s="98"/>
      <c r="H158" s="98"/>
      <c r="I158" s="98"/>
      <c r="J158" s="74"/>
    </row>
    <row r="159" spans="1:10" x14ac:dyDescent="0.25">
      <c r="A159" s="97"/>
      <c r="B159" s="97"/>
      <c r="C159" s="98"/>
      <c r="D159" s="98"/>
      <c r="E159" s="98"/>
      <c r="F159" s="98"/>
      <c r="G159" s="98"/>
      <c r="H159" s="98"/>
      <c r="I159" s="98"/>
      <c r="J159" s="74"/>
    </row>
    <row r="160" spans="1:10" x14ac:dyDescent="0.25">
      <c r="A160" s="97"/>
      <c r="B160" s="97"/>
      <c r="C160" s="98"/>
      <c r="D160" s="98"/>
      <c r="E160" s="98"/>
      <c r="F160" s="98"/>
      <c r="G160" s="98"/>
      <c r="H160" s="98"/>
      <c r="I160" s="98"/>
      <c r="J160" s="74"/>
    </row>
    <row r="161" spans="1:10" x14ac:dyDescent="0.25">
      <c r="A161" s="97"/>
      <c r="B161" s="97"/>
      <c r="C161" s="98"/>
      <c r="D161" s="98"/>
      <c r="E161" s="98"/>
      <c r="F161" s="98"/>
      <c r="G161" s="98"/>
      <c r="H161" s="98"/>
      <c r="I161" s="98"/>
      <c r="J161" s="74"/>
    </row>
    <row r="162" spans="1:10" x14ac:dyDescent="0.25">
      <c r="A162" s="97"/>
      <c r="B162" s="97"/>
      <c r="C162" s="98"/>
      <c r="D162" s="98"/>
      <c r="E162" s="98"/>
      <c r="F162" s="98"/>
      <c r="G162" s="98"/>
      <c r="H162" s="98"/>
      <c r="I162" s="98"/>
      <c r="J162" s="74"/>
    </row>
    <row r="163" spans="1:10" x14ac:dyDescent="0.25">
      <c r="A163" s="97"/>
      <c r="B163" s="97"/>
      <c r="C163" s="98"/>
      <c r="D163" s="98"/>
      <c r="E163" s="98"/>
      <c r="F163" s="98"/>
      <c r="G163" s="98"/>
      <c r="H163" s="98"/>
      <c r="I163" s="98"/>
      <c r="J163" s="74"/>
    </row>
    <row r="164" spans="1:10" x14ac:dyDescent="0.25">
      <c r="A164" s="97"/>
      <c r="B164" s="97"/>
      <c r="C164" s="98"/>
      <c r="D164" s="98"/>
      <c r="E164" s="98"/>
      <c r="F164" s="98"/>
      <c r="G164" s="98"/>
      <c r="H164" s="98"/>
      <c r="I164" s="98"/>
      <c r="J164" s="74"/>
    </row>
    <row r="165" spans="1:10" x14ac:dyDescent="0.25">
      <c r="A165" s="97"/>
      <c r="B165" s="97"/>
      <c r="C165" s="98"/>
      <c r="D165" s="98"/>
      <c r="E165" s="98"/>
      <c r="F165" s="98"/>
      <c r="G165" s="98"/>
      <c r="H165" s="98"/>
      <c r="I165" s="98"/>
      <c r="J165" s="74"/>
    </row>
    <row r="166" spans="1:10" x14ac:dyDescent="0.25">
      <c r="A166" s="97"/>
      <c r="B166" s="97"/>
      <c r="C166" s="98"/>
      <c r="D166" s="98"/>
      <c r="E166" s="98"/>
      <c r="F166" s="98"/>
      <c r="G166" s="98"/>
      <c r="H166" s="98"/>
      <c r="I166" s="98"/>
      <c r="J166" s="74"/>
    </row>
    <row r="167" spans="1:10" x14ac:dyDescent="0.25">
      <c r="A167" s="97"/>
      <c r="B167" s="97"/>
      <c r="C167" s="98"/>
      <c r="D167" s="98"/>
      <c r="E167" s="98"/>
      <c r="F167" s="98"/>
      <c r="G167" s="98"/>
      <c r="H167" s="98"/>
      <c r="I167" s="98"/>
      <c r="J167" s="74"/>
    </row>
    <row r="168" spans="1:10" x14ac:dyDescent="0.25">
      <c r="A168" s="97"/>
      <c r="B168" s="97"/>
      <c r="C168" s="98"/>
      <c r="D168" s="98"/>
      <c r="E168" s="98"/>
      <c r="F168" s="98"/>
      <c r="G168" s="98"/>
      <c r="H168" s="98"/>
      <c r="I168" s="98"/>
      <c r="J168" s="74"/>
    </row>
    <row r="169" spans="1:10" x14ac:dyDescent="0.25">
      <c r="A169" s="97"/>
      <c r="B169" s="97"/>
      <c r="C169" s="98"/>
      <c r="D169" s="98"/>
      <c r="E169" s="98"/>
      <c r="F169" s="98"/>
      <c r="G169" s="98"/>
      <c r="H169" s="98"/>
      <c r="I169" s="98"/>
      <c r="J169" s="74"/>
    </row>
    <row r="170" spans="1:10" x14ac:dyDescent="0.25">
      <c r="A170" s="97"/>
      <c r="B170" s="97"/>
      <c r="C170" s="98"/>
      <c r="D170" s="98"/>
      <c r="E170" s="98"/>
      <c r="F170" s="98"/>
      <c r="G170" s="98"/>
      <c r="H170" s="98"/>
      <c r="I170" s="98"/>
      <c r="J170" s="74"/>
    </row>
    <row r="171" spans="1:10" x14ac:dyDescent="0.25">
      <c r="A171" s="97"/>
      <c r="B171" s="97"/>
      <c r="C171" s="98"/>
      <c r="D171" s="98"/>
      <c r="E171" s="98"/>
      <c r="F171" s="98"/>
      <c r="G171" s="98"/>
      <c r="H171" s="98"/>
      <c r="I171" s="98"/>
      <c r="J171" s="74"/>
    </row>
    <row r="172" spans="1:10" x14ac:dyDescent="0.25">
      <c r="A172" s="97"/>
      <c r="B172" s="97"/>
      <c r="C172" s="98"/>
      <c r="D172" s="98"/>
      <c r="E172" s="98"/>
      <c r="F172" s="98"/>
      <c r="G172" s="98"/>
      <c r="H172" s="98"/>
      <c r="I172" s="98"/>
      <c r="J172" s="74"/>
    </row>
    <row r="173" spans="1:10" x14ac:dyDescent="0.25">
      <c r="A173" s="97"/>
      <c r="B173" s="97"/>
      <c r="C173" s="98"/>
      <c r="D173" s="98"/>
      <c r="E173" s="98"/>
      <c r="F173" s="98"/>
      <c r="G173" s="98"/>
      <c r="H173" s="98"/>
      <c r="I173" s="98"/>
      <c r="J173" s="74"/>
    </row>
    <row r="174" spans="1:10" x14ac:dyDescent="0.25">
      <c r="A174" s="97"/>
      <c r="B174" s="97"/>
      <c r="C174" s="98"/>
      <c r="D174" s="98"/>
      <c r="E174" s="98"/>
      <c r="F174" s="98"/>
      <c r="G174" s="98"/>
      <c r="H174" s="98"/>
      <c r="I174" s="98"/>
      <c r="J174" s="74"/>
    </row>
    <row r="175" spans="1:10" x14ac:dyDescent="0.25">
      <c r="A175" s="97"/>
      <c r="B175" s="97"/>
      <c r="C175" s="98"/>
      <c r="D175" s="98"/>
      <c r="E175" s="98"/>
      <c r="F175" s="98"/>
      <c r="G175" s="98"/>
      <c r="H175" s="98"/>
      <c r="I175" s="98"/>
      <c r="J175" s="74"/>
    </row>
    <row r="176" spans="1:10" x14ac:dyDescent="0.25">
      <c r="A176" s="97"/>
      <c r="B176" s="97"/>
      <c r="C176" s="98"/>
      <c r="D176" s="98"/>
      <c r="E176" s="98"/>
      <c r="F176" s="98"/>
      <c r="G176" s="98"/>
      <c r="H176" s="98"/>
      <c r="I176" s="98"/>
      <c r="J176" s="74"/>
    </row>
    <row r="177" spans="1:10" x14ac:dyDescent="0.25">
      <c r="A177" s="97"/>
      <c r="B177" s="97"/>
      <c r="C177" s="98"/>
      <c r="D177" s="98"/>
      <c r="E177" s="98"/>
      <c r="F177" s="98"/>
      <c r="G177" s="98"/>
      <c r="H177" s="98"/>
      <c r="I177" s="98"/>
      <c r="J177" s="74"/>
    </row>
    <row r="178" spans="1:10" x14ac:dyDescent="0.25">
      <c r="A178" s="97"/>
      <c r="B178" s="97"/>
      <c r="C178" s="98"/>
      <c r="D178" s="98"/>
      <c r="E178" s="98"/>
      <c r="F178" s="98"/>
      <c r="G178" s="98"/>
      <c r="H178" s="98"/>
      <c r="I178" s="98"/>
      <c r="J178" s="74"/>
    </row>
    <row r="179" spans="1:10" x14ac:dyDescent="0.25">
      <c r="A179" s="97"/>
      <c r="B179" s="97"/>
      <c r="C179" s="98"/>
      <c r="D179" s="98"/>
      <c r="E179" s="98"/>
      <c r="F179" s="98"/>
      <c r="G179" s="98"/>
      <c r="H179" s="98"/>
      <c r="I179" s="98"/>
      <c r="J179" s="74"/>
    </row>
    <row r="180" spans="1:10" x14ac:dyDescent="0.25">
      <c r="A180" s="97"/>
      <c r="B180" s="97"/>
      <c r="C180" s="98"/>
      <c r="D180" s="98"/>
      <c r="E180" s="98"/>
      <c r="F180" s="98"/>
      <c r="G180" s="98"/>
      <c r="H180" s="98"/>
      <c r="I180" s="98"/>
      <c r="J180" s="74"/>
    </row>
    <row r="181" spans="1:10" x14ac:dyDescent="0.25">
      <c r="A181" s="97"/>
      <c r="B181" s="97"/>
      <c r="C181" s="98"/>
      <c r="D181" s="98"/>
      <c r="E181" s="98"/>
      <c r="F181" s="98"/>
      <c r="G181" s="98"/>
      <c r="H181" s="98"/>
      <c r="I181" s="98"/>
      <c r="J181" s="74"/>
    </row>
    <row r="182" spans="1:10" x14ac:dyDescent="0.25">
      <c r="A182" s="97"/>
      <c r="B182" s="97"/>
      <c r="C182" s="98"/>
      <c r="D182" s="98"/>
      <c r="E182" s="98"/>
      <c r="F182" s="98"/>
      <c r="G182" s="98"/>
      <c r="H182" s="98"/>
      <c r="I182" s="98"/>
      <c r="J182" s="74"/>
    </row>
    <row r="183" spans="1:10" x14ac:dyDescent="0.25">
      <c r="A183" s="97"/>
      <c r="B183" s="97"/>
      <c r="C183" s="98"/>
      <c r="D183" s="98"/>
      <c r="E183" s="98"/>
      <c r="F183" s="98"/>
      <c r="G183" s="98"/>
      <c r="H183" s="98"/>
      <c r="I183" s="98"/>
      <c r="J183" s="74"/>
    </row>
    <row r="184" spans="1:10" x14ac:dyDescent="0.25">
      <c r="A184" s="97"/>
      <c r="B184" s="97"/>
      <c r="C184" s="98"/>
      <c r="D184" s="98"/>
      <c r="E184" s="98"/>
      <c r="F184" s="98"/>
      <c r="G184" s="98"/>
      <c r="H184" s="98"/>
      <c r="I184" s="98"/>
      <c r="J184" s="74"/>
    </row>
    <row r="185" spans="1:10" x14ac:dyDescent="0.25">
      <c r="A185" s="97"/>
      <c r="B185" s="97"/>
      <c r="C185" s="98"/>
      <c r="D185" s="98"/>
      <c r="E185" s="98"/>
      <c r="F185" s="98"/>
      <c r="G185" s="98"/>
      <c r="H185" s="98"/>
      <c r="I185" s="98"/>
      <c r="J185" s="74"/>
    </row>
    <row r="186" spans="1:10" x14ac:dyDescent="0.25">
      <c r="A186" s="97"/>
      <c r="B186" s="97"/>
      <c r="C186" s="98"/>
      <c r="D186" s="98"/>
      <c r="E186" s="98"/>
      <c r="F186" s="98"/>
      <c r="G186" s="98"/>
      <c r="H186" s="98"/>
      <c r="I186" s="98"/>
      <c r="J186" s="74"/>
    </row>
    <row r="187" spans="1:10" x14ac:dyDescent="0.25">
      <c r="A187" s="97"/>
      <c r="B187" s="97"/>
      <c r="C187" s="98"/>
      <c r="D187" s="98"/>
      <c r="E187" s="98"/>
      <c r="F187" s="98"/>
      <c r="G187" s="98"/>
      <c r="H187" s="98"/>
      <c r="I187" s="98"/>
      <c r="J187" s="74"/>
    </row>
    <row r="188" spans="1:10" x14ac:dyDescent="0.25">
      <c r="A188" s="97"/>
      <c r="B188" s="97"/>
      <c r="C188" s="98"/>
      <c r="D188" s="98"/>
      <c r="E188" s="98"/>
      <c r="F188" s="98"/>
      <c r="G188" s="98"/>
      <c r="H188" s="98"/>
      <c r="I188" s="98"/>
      <c r="J188" s="74"/>
    </row>
    <row r="189" spans="1:10" x14ac:dyDescent="0.25">
      <c r="A189" s="97"/>
      <c r="B189" s="97"/>
      <c r="C189" s="98"/>
      <c r="D189" s="98"/>
      <c r="E189" s="98"/>
      <c r="F189" s="98"/>
      <c r="G189" s="98"/>
      <c r="H189" s="98"/>
      <c r="I189" s="98"/>
      <c r="J189" s="74"/>
    </row>
    <row r="190" spans="1:10" x14ac:dyDescent="0.25">
      <c r="A190" s="97"/>
      <c r="B190" s="97"/>
      <c r="C190" s="98"/>
      <c r="D190" s="98"/>
      <c r="E190" s="98"/>
      <c r="F190" s="98"/>
      <c r="G190" s="98"/>
      <c r="H190" s="98"/>
      <c r="I190" s="98"/>
      <c r="J190" s="74"/>
    </row>
    <row r="191" spans="1:10" x14ac:dyDescent="0.25">
      <c r="A191" s="97"/>
      <c r="B191" s="97"/>
      <c r="C191" s="98"/>
      <c r="D191" s="98"/>
      <c r="E191" s="98"/>
      <c r="F191" s="98"/>
      <c r="G191" s="98"/>
      <c r="H191" s="98"/>
      <c r="I191" s="98"/>
      <c r="J191" s="74"/>
    </row>
    <row r="192" spans="1:10" x14ac:dyDescent="0.25">
      <c r="A192" s="97"/>
      <c r="B192" s="97"/>
      <c r="C192" s="98"/>
      <c r="D192" s="98"/>
      <c r="E192" s="98"/>
      <c r="F192" s="98"/>
      <c r="G192" s="98"/>
      <c r="H192" s="98"/>
      <c r="I192" s="98"/>
      <c r="J192" s="74"/>
    </row>
    <row r="193" spans="1:10" x14ac:dyDescent="0.25">
      <c r="A193" s="97"/>
      <c r="B193" s="97"/>
      <c r="C193" s="98"/>
      <c r="D193" s="98"/>
      <c r="E193" s="98"/>
      <c r="F193" s="98"/>
      <c r="G193" s="98"/>
      <c r="H193" s="98"/>
      <c r="I193" s="98"/>
      <c r="J193" s="74"/>
    </row>
    <row r="194" spans="1:10" x14ac:dyDescent="0.25">
      <c r="A194" s="97"/>
      <c r="B194" s="97"/>
      <c r="C194" s="98"/>
      <c r="D194" s="98"/>
      <c r="E194" s="98"/>
      <c r="F194" s="98"/>
      <c r="G194" s="98"/>
      <c r="H194" s="98"/>
      <c r="I194" s="98"/>
      <c r="J194" s="74"/>
    </row>
    <row r="195" spans="1:10" x14ac:dyDescent="0.25">
      <c r="A195" s="97"/>
      <c r="B195" s="97"/>
      <c r="C195" s="98"/>
      <c r="D195" s="98"/>
      <c r="E195" s="98"/>
      <c r="F195" s="98"/>
      <c r="G195" s="98"/>
      <c r="H195" s="98"/>
      <c r="I195" s="98"/>
      <c r="J195" s="74"/>
    </row>
    <row r="196" spans="1:10" x14ac:dyDescent="0.25">
      <c r="A196" s="97"/>
      <c r="B196" s="97"/>
      <c r="C196" s="98"/>
      <c r="D196" s="98"/>
      <c r="E196" s="98"/>
      <c r="F196" s="98"/>
      <c r="G196" s="98"/>
      <c r="H196" s="98"/>
      <c r="I196" s="98"/>
      <c r="J196" s="74"/>
    </row>
    <row r="197" spans="1:10" x14ac:dyDescent="0.25">
      <c r="A197" s="97"/>
      <c r="B197" s="97"/>
      <c r="C197" s="98"/>
      <c r="D197" s="98"/>
      <c r="E197" s="98"/>
      <c r="F197" s="98"/>
      <c r="G197" s="98"/>
      <c r="H197" s="98"/>
      <c r="I197" s="98"/>
      <c r="J197" s="74"/>
    </row>
    <row r="198" spans="1:10" x14ac:dyDescent="0.25">
      <c r="A198" s="97"/>
      <c r="B198" s="97"/>
      <c r="C198" s="98"/>
      <c r="D198" s="98"/>
      <c r="E198" s="98"/>
      <c r="F198" s="98"/>
      <c r="G198" s="98"/>
      <c r="H198" s="98"/>
      <c r="I198" s="98"/>
      <c r="J198" s="74"/>
    </row>
    <row r="199" spans="1:10" x14ac:dyDescent="0.25">
      <c r="A199" s="97"/>
      <c r="B199" s="97"/>
      <c r="C199" s="98"/>
      <c r="D199" s="98"/>
      <c r="E199" s="98"/>
      <c r="F199" s="98"/>
      <c r="G199" s="98"/>
      <c r="H199" s="98"/>
      <c r="I199" s="98"/>
      <c r="J199" s="74"/>
    </row>
    <row r="200" spans="1:10" x14ac:dyDescent="0.25">
      <c r="A200" s="97"/>
      <c r="B200" s="97"/>
      <c r="C200" s="98"/>
      <c r="D200" s="98"/>
      <c r="E200" s="98"/>
      <c r="F200" s="98"/>
      <c r="G200" s="98"/>
      <c r="H200" s="98"/>
      <c r="I200" s="98"/>
      <c r="J200" s="74"/>
    </row>
    <row r="201" spans="1:10" x14ac:dyDescent="0.25">
      <c r="A201" s="97"/>
      <c r="B201" s="97"/>
      <c r="C201" s="98"/>
      <c r="D201" s="98"/>
      <c r="E201" s="98"/>
      <c r="F201" s="98"/>
      <c r="G201" s="98"/>
      <c r="H201" s="98"/>
      <c r="I201" s="98"/>
      <c r="J201" s="74"/>
    </row>
    <row r="202" spans="1:10" x14ac:dyDescent="0.25">
      <c r="A202" s="97"/>
      <c r="B202" s="97"/>
      <c r="C202" s="98"/>
      <c r="D202" s="98"/>
      <c r="E202" s="98"/>
      <c r="F202" s="98"/>
      <c r="G202" s="98"/>
      <c r="H202" s="98"/>
      <c r="I202" s="98"/>
      <c r="J202" s="74"/>
    </row>
    <row r="203" spans="1:10" x14ac:dyDescent="0.25">
      <c r="A203" s="97"/>
      <c r="B203" s="97"/>
      <c r="C203" s="98"/>
      <c r="D203" s="98"/>
      <c r="E203" s="98"/>
      <c r="F203" s="98"/>
      <c r="G203" s="98"/>
      <c r="H203" s="98"/>
      <c r="I203" s="98"/>
      <c r="J203" s="74"/>
    </row>
    <row r="204" spans="1:10" x14ac:dyDescent="0.25">
      <c r="A204" s="97"/>
      <c r="B204" s="97"/>
      <c r="C204" s="98"/>
      <c r="D204" s="98"/>
      <c r="E204" s="98"/>
      <c r="F204" s="98"/>
      <c r="G204" s="98"/>
      <c r="H204" s="98"/>
      <c r="I204" s="98"/>
      <c r="J204" s="74"/>
    </row>
    <row r="205" spans="1:10" x14ac:dyDescent="0.25">
      <c r="A205" s="97"/>
      <c r="B205" s="97"/>
      <c r="C205" s="98"/>
      <c r="D205" s="98"/>
      <c r="E205" s="98"/>
      <c r="F205" s="98"/>
      <c r="G205" s="98"/>
      <c r="H205" s="98"/>
      <c r="I205" s="98"/>
      <c r="J205" s="74"/>
    </row>
    <row r="206" spans="1:10" x14ac:dyDescent="0.25">
      <c r="A206" s="97"/>
      <c r="B206" s="97"/>
      <c r="C206" s="98"/>
      <c r="D206" s="98"/>
      <c r="E206" s="98"/>
      <c r="F206" s="98"/>
      <c r="G206" s="98"/>
      <c r="H206" s="98"/>
      <c r="I206" s="98"/>
      <c r="J206" s="74"/>
    </row>
    <row r="207" spans="1:10" x14ac:dyDescent="0.25">
      <c r="A207" s="97"/>
      <c r="B207" s="97"/>
      <c r="C207" s="98"/>
      <c r="D207" s="98"/>
      <c r="E207" s="98"/>
      <c r="F207" s="98"/>
      <c r="G207" s="98"/>
      <c r="H207" s="98"/>
      <c r="I207" s="98"/>
      <c r="J207" s="74"/>
    </row>
    <row r="208" spans="1:10" x14ac:dyDescent="0.25">
      <c r="A208" s="97"/>
      <c r="B208" s="97"/>
      <c r="C208" s="98"/>
      <c r="D208" s="98"/>
      <c r="E208" s="98"/>
      <c r="F208" s="98"/>
      <c r="G208" s="98"/>
      <c r="H208" s="98"/>
      <c r="I208" s="98"/>
      <c r="J208" s="74"/>
    </row>
    <row r="209" spans="1:10" x14ac:dyDescent="0.25">
      <c r="A209" s="97"/>
      <c r="B209" s="97"/>
      <c r="C209" s="98"/>
      <c r="D209" s="98"/>
      <c r="E209" s="98"/>
      <c r="F209" s="98"/>
      <c r="G209" s="98"/>
      <c r="H209" s="98"/>
      <c r="I209" s="98"/>
      <c r="J209" s="74"/>
    </row>
    <row r="210" spans="1:10" x14ac:dyDescent="0.25">
      <c r="A210" s="97"/>
      <c r="B210" s="97"/>
      <c r="C210" s="98"/>
      <c r="D210" s="98"/>
      <c r="E210" s="98"/>
      <c r="F210" s="98"/>
      <c r="G210" s="98"/>
      <c r="H210" s="98"/>
      <c r="I210" s="98"/>
      <c r="J210" s="74"/>
    </row>
    <row r="211" spans="1:10" x14ac:dyDescent="0.25">
      <c r="A211" s="97"/>
      <c r="B211" s="97"/>
      <c r="C211" s="98"/>
      <c r="D211" s="98"/>
      <c r="E211" s="98"/>
      <c r="F211" s="98"/>
      <c r="G211" s="98"/>
      <c r="H211" s="98"/>
      <c r="I211" s="98"/>
      <c r="J211" s="74"/>
    </row>
    <row r="212" spans="1:10" x14ac:dyDescent="0.25">
      <c r="A212" s="97"/>
      <c r="B212" s="97"/>
      <c r="C212" s="98"/>
      <c r="D212" s="98"/>
      <c r="E212" s="98"/>
      <c r="F212" s="98"/>
      <c r="G212" s="98"/>
      <c r="H212" s="98"/>
      <c r="I212" s="98"/>
      <c r="J212" s="74"/>
    </row>
    <row r="213" spans="1:10" x14ac:dyDescent="0.25">
      <c r="A213" s="97"/>
      <c r="B213" s="97"/>
      <c r="C213" s="98"/>
      <c r="D213" s="98"/>
      <c r="E213" s="98"/>
      <c r="F213" s="98"/>
      <c r="G213" s="98"/>
      <c r="H213" s="98"/>
      <c r="I213" s="98"/>
      <c r="J213" s="74"/>
    </row>
    <row r="214" spans="1:10" x14ac:dyDescent="0.25">
      <c r="A214" s="97"/>
      <c r="B214" s="97"/>
      <c r="C214" s="98"/>
      <c r="D214" s="98"/>
      <c r="E214" s="98"/>
      <c r="F214" s="98"/>
      <c r="G214" s="98"/>
      <c r="H214" s="98"/>
      <c r="I214" s="98"/>
      <c r="J214" s="74"/>
    </row>
    <row r="215" spans="1:10" x14ac:dyDescent="0.25">
      <c r="A215" s="97"/>
      <c r="B215" s="97"/>
      <c r="C215" s="98"/>
      <c r="D215" s="98"/>
      <c r="E215" s="98"/>
      <c r="F215" s="98"/>
      <c r="G215" s="98"/>
      <c r="H215" s="98"/>
      <c r="I215" s="98"/>
      <c r="J215" s="74"/>
    </row>
    <row r="216" spans="1:10" x14ac:dyDescent="0.25">
      <c r="A216" s="97"/>
      <c r="B216" s="97"/>
      <c r="C216" s="98"/>
      <c r="D216" s="98"/>
      <c r="E216" s="98"/>
      <c r="F216" s="98"/>
      <c r="G216" s="98"/>
      <c r="H216" s="98"/>
      <c r="I216" s="98"/>
      <c r="J216" s="74"/>
    </row>
    <row r="217" spans="1:10" x14ac:dyDescent="0.25">
      <c r="A217" s="97"/>
      <c r="B217" s="97"/>
      <c r="C217" s="98"/>
      <c r="D217" s="98"/>
      <c r="E217" s="98"/>
      <c r="F217" s="98"/>
      <c r="G217" s="98"/>
      <c r="H217" s="98"/>
      <c r="I217" s="98"/>
      <c r="J217" s="74"/>
    </row>
    <row r="218" spans="1:10" x14ac:dyDescent="0.25">
      <c r="A218" s="97"/>
      <c r="B218" s="97"/>
      <c r="C218" s="98"/>
      <c r="D218" s="98"/>
      <c r="E218" s="98"/>
      <c r="F218" s="98"/>
      <c r="G218" s="98"/>
      <c r="H218" s="98"/>
      <c r="I218" s="98"/>
      <c r="J218" s="74"/>
    </row>
    <row r="219" spans="1:10" x14ac:dyDescent="0.25">
      <c r="A219" s="97"/>
      <c r="B219" s="97"/>
      <c r="C219" s="98"/>
      <c r="D219" s="98"/>
      <c r="E219" s="98"/>
      <c r="F219" s="98"/>
      <c r="G219" s="98"/>
      <c r="H219" s="98"/>
      <c r="I219" s="98"/>
      <c r="J219" s="74"/>
    </row>
    <row r="220" spans="1:10" x14ac:dyDescent="0.25">
      <c r="A220" s="97"/>
      <c r="B220" s="97"/>
      <c r="C220" s="98"/>
      <c r="D220" s="98"/>
      <c r="E220" s="98"/>
      <c r="F220" s="98"/>
      <c r="G220" s="98"/>
      <c r="H220" s="98"/>
      <c r="I220" s="98"/>
      <c r="J220" s="74"/>
    </row>
    <row r="221" spans="1:10" x14ac:dyDescent="0.25">
      <c r="A221" s="97"/>
      <c r="B221" s="97"/>
      <c r="C221" s="98"/>
      <c r="D221" s="98"/>
      <c r="E221" s="98"/>
      <c r="F221" s="98"/>
      <c r="G221" s="98"/>
      <c r="H221" s="98"/>
      <c r="I221" s="98"/>
      <c r="J221" s="74"/>
    </row>
    <row r="222" spans="1:10" x14ac:dyDescent="0.25">
      <c r="A222" s="97"/>
      <c r="B222" s="97"/>
      <c r="C222" s="98"/>
      <c r="D222" s="98"/>
      <c r="E222" s="98"/>
      <c r="F222" s="98"/>
      <c r="G222" s="98"/>
      <c r="H222" s="98"/>
      <c r="I222" s="98"/>
      <c r="J222" s="74"/>
    </row>
    <row r="223" spans="1:10" x14ac:dyDescent="0.25">
      <c r="A223" s="97"/>
      <c r="B223" s="97"/>
      <c r="C223" s="98"/>
      <c r="D223" s="98"/>
      <c r="E223" s="98"/>
      <c r="F223" s="98"/>
      <c r="G223" s="98"/>
      <c r="H223" s="98"/>
      <c r="I223" s="98"/>
      <c r="J223" s="74"/>
    </row>
    <row r="224" spans="1:10" x14ac:dyDescent="0.25">
      <c r="A224" s="97"/>
      <c r="B224" s="97"/>
      <c r="C224" s="98"/>
      <c r="D224" s="98"/>
      <c r="E224" s="98"/>
      <c r="F224" s="98"/>
      <c r="G224" s="98"/>
      <c r="H224" s="98"/>
      <c r="I224" s="98"/>
      <c r="J224" s="74"/>
    </row>
    <row r="225" spans="1:10" x14ac:dyDescent="0.25">
      <c r="A225" s="97"/>
      <c r="B225" s="97"/>
      <c r="C225" s="98"/>
      <c r="D225" s="98"/>
      <c r="E225" s="98"/>
      <c r="F225" s="98"/>
      <c r="G225" s="98"/>
      <c r="H225" s="98"/>
      <c r="I225" s="98"/>
      <c r="J225" s="74"/>
    </row>
    <row r="226" spans="1:10" x14ac:dyDescent="0.25">
      <c r="A226" s="97"/>
      <c r="B226" s="97"/>
      <c r="C226" s="98"/>
      <c r="D226" s="98"/>
      <c r="E226" s="98"/>
      <c r="F226" s="98"/>
      <c r="G226" s="98"/>
      <c r="H226" s="98"/>
      <c r="I226" s="98"/>
      <c r="J226" s="74"/>
    </row>
    <row r="227" spans="1:10" x14ac:dyDescent="0.25">
      <c r="A227" s="97"/>
      <c r="B227" s="97"/>
      <c r="C227" s="98"/>
      <c r="D227" s="98"/>
      <c r="E227" s="98"/>
      <c r="F227" s="98"/>
      <c r="G227" s="98"/>
      <c r="H227" s="98"/>
      <c r="I227" s="98"/>
      <c r="J227" s="74"/>
    </row>
    <row r="228" spans="1:10" x14ac:dyDescent="0.25">
      <c r="A228" s="97"/>
      <c r="B228" s="97"/>
      <c r="C228" s="98"/>
      <c r="D228" s="98"/>
      <c r="E228" s="98"/>
      <c r="F228" s="98"/>
      <c r="G228" s="98"/>
      <c r="H228" s="98"/>
      <c r="I228" s="98"/>
      <c r="J228" s="74"/>
    </row>
    <row r="229" spans="1:10" x14ac:dyDescent="0.25">
      <c r="A229" s="97"/>
      <c r="B229" s="97"/>
      <c r="C229" s="98"/>
      <c r="D229" s="98"/>
      <c r="E229" s="98"/>
      <c r="F229" s="98"/>
      <c r="G229" s="98"/>
      <c r="H229" s="98"/>
      <c r="I229" s="98"/>
      <c r="J229" s="74"/>
    </row>
    <row r="230" spans="1:10" x14ac:dyDescent="0.25">
      <c r="A230" s="97"/>
      <c r="B230" s="97"/>
      <c r="C230" s="98"/>
      <c r="D230" s="98"/>
      <c r="E230" s="98"/>
      <c r="F230" s="98"/>
      <c r="G230" s="98"/>
      <c r="H230" s="98"/>
      <c r="I230" s="98"/>
      <c r="J230" s="74"/>
    </row>
    <row r="231" spans="1:10" x14ac:dyDescent="0.25">
      <c r="A231" s="97"/>
      <c r="B231" s="97"/>
      <c r="C231" s="98"/>
      <c r="D231" s="98"/>
      <c r="E231" s="98"/>
      <c r="F231" s="98"/>
      <c r="G231" s="98"/>
      <c r="H231" s="98"/>
      <c r="I231" s="98"/>
      <c r="J231" s="74"/>
    </row>
    <row r="232" spans="1:10" x14ac:dyDescent="0.25">
      <c r="A232" s="97"/>
      <c r="B232" s="97"/>
      <c r="C232" s="98"/>
      <c r="D232" s="98"/>
      <c r="E232" s="98"/>
      <c r="F232" s="98"/>
      <c r="G232" s="98"/>
      <c r="H232" s="98"/>
      <c r="I232" s="98"/>
      <c r="J232" s="74"/>
    </row>
    <row r="233" spans="1:10" x14ac:dyDescent="0.25">
      <c r="A233" s="97"/>
      <c r="B233" s="97"/>
      <c r="C233" s="98"/>
      <c r="D233" s="98"/>
      <c r="E233" s="98"/>
      <c r="F233" s="98"/>
      <c r="G233" s="98"/>
      <c r="H233" s="98"/>
      <c r="I233" s="98"/>
      <c r="J233" s="74"/>
    </row>
    <row r="234" spans="1:10" x14ac:dyDescent="0.25">
      <c r="A234" s="97"/>
      <c r="B234" s="97"/>
      <c r="C234" s="98"/>
      <c r="D234" s="98"/>
      <c r="E234" s="98"/>
      <c r="F234" s="98"/>
      <c r="G234" s="98"/>
      <c r="H234" s="98"/>
      <c r="I234" s="98"/>
      <c r="J234" s="74"/>
    </row>
    <row r="235" spans="1:10" x14ac:dyDescent="0.25">
      <c r="A235" s="97"/>
      <c r="B235" s="97"/>
      <c r="C235" s="98"/>
      <c r="D235" s="98"/>
      <c r="E235" s="98"/>
      <c r="F235" s="98"/>
      <c r="G235" s="98"/>
      <c r="H235" s="98"/>
      <c r="I235" s="98"/>
      <c r="J235" s="74"/>
    </row>
    <row r="236" spans="1:10" x14ac:dyDescent="0.25">
      <c r="A236" s="97"/>
      <c r="B236" s="97"/>
      <c r="C236" s="98"/>
      <c r="D236" s="98"/>
      <c r="E236" s="98"/>
      <c r="F236" s="98"/>
      <c r="G236" s="98"/>
      <c r="H236" s="98"/>
      <c r="I236" s="98"/>
      <c r="J236" s="74"/>
    </row>
    <row r="237" spans="1:10" x14ac:dyDescent="0.25">
      <c r="A237" s="97"/>
      <c r="B237" s="97"/>
      <c r="C237" s="98"/>
      <c r="D237" s="98"/>
      <c r="E237" s="98"/>
      <c r="F237" s="98"/>
      <c r="G237" s="98"/>
      <c r="H237" s="98"/>
      <c r="I237" s="98"/>
      <c r="J237" s="74"/>
    </row>
    <row r="238" spans="1:10" x14ac:dyDescent="0.25">
      <c r="A238" s="97"/>
      <c r="B238" s="97"/>
      <c r="C238" s="98"/>
      <c r="D238" s="98"/>
      <c r="E238" s="98"/>
      <c r="F238" s="98"/>
      <c r="G238" s="98"/>
      <c r="H238" s="98"/>
      <c r="I238" s="98"/>
      <c r="J238" s="74"/>
    </row>
    <row r="239" spans="1:10" x14ac:dyDescent="0.25">
      <c r="A239" s="97"/>
      <c r="B239" s="97"/>
      <c r="C239" s="98"/>
      <c r="D239" s="98"/>
      <c r="E239" s="98"/>
      <c r="F239" s="98"/>
      <c r="G239" s="98"/>
      <c r="H239" s="98"/>
      <c r="I239" s="98"/>
      <c r="J239" s="74"/>
    </row>
    <row r="240" spans="1:10" x14ac:dyDescent="0.25">
      <c r="A240" s="97"/>
      <c r="B240" s="97"/>
      <c r="C240" s="98"/>
      <c r="D240" s="98"/>
      <c r="E240" s="98"/>
      <c r="F240" s="98"/>
      <c r="G240" s="98"/>
      <c r="H240" s="98"/>
      <c r="I240" s="98"/>
      <c r="J240" s="74"/>
    </row>
    <row r="241" spans="1:10" x14ac:dyDescent="0.25">
      <c r="A241" s="97"/>
      <c r="B241" s="97"/>
      <c r="C241" s="98"/>
      <c r="D241" s="98"/>
      <c r="E241" s="98"/>
      <c r="F241" s="98"/>
      <c r="G241" s="98"/>
      <c r="H241" s="98"/>
      <c r="I241" s="98"/>
      <c r="J241" s="74"/>
    </row>
    <row r="242" spans="1:10" x14ac:dyDescent="0.25">
      <c r="A242" s="97"/>
      <c r="B242" s="97"/>
      <c r="C242" s="98"/>
      <c r="D242" s="98"/>
      <c r="E242" s="98"/>
      <c r="F242" s="98"/>
      <c r="G242" s="98"/>
      <c r="H242" s="98"/>
      <c r="I242" s="98"/>
      <c r="J242" s="74"/>
    </row>
    <row r="243" spans="1:10" x14ac:dyDescent="0.25">
      <c r="A243" s="97"/>
      <c r="B243" s="97"/>
      <c r="C243" s="98"/>
      <c r="D243" s="98"/>
      <c r="E243" s="98"/>
      <c r="F243" s="98"/>
      <c r="G243" s="98"/>
      <c r="H243" s="98"/>
      <c r="I243" s="98"/>
      <c r="J243" s="74"/>
    </row>
    <row r="244" spans="1:10" x14ac:dyDescent="0.25">
      <c r="A244" s="97"/>
      <c r="B244" s="97"/>
      <c r="C244" s="98"/>
      <c r="D244" s="98"/>
      <c r="E244" s="98"/>
      <c r="F244" s="98"/>
      <c r="G244" s="98"/>
      <c r="H244" s="98"/>
      <c r="I244" s="98"/>
      <c r="J244" s="74"/>
    </row>
    <row r="245" spans="1:10" x14ac:dyDescent="0.25">
      <c r="A245" s="97"/>
      <c r="B245" s="97"/>
      <c r="C245" s="98"/>
      <c r="D245" s="98"/>
      <c r="E245" s="98"/>
      <c r="F245" s="98"/>
      <c r="G245" s="98"/>
      <c r="H245" s="98"/>
      <c r="I245" s="98"/>
      <c r="J245" s="74"/>
    </row>
    <row r="246" spans="1:10" x14ac:dyDescent="0.25">
      <c r="A246" s="97"/>
      <c r="B246" s="97"/>
      <c r="C246" s="98"/>
      <c r="D246" s="98"/>
      <c r="E246" s="98"/>
      <c r="F246" s="98"/>
      <c r="G246" s="98"/>
      <c r="H246" s="98"/>
      <c r="I246" s="98"/>
      <c r="J246" s="74"/>
    </row>
    <row r="247" spans="1:10" x14ac:dyDescent="0.25">
      <c r="A247" s="97"/>
      <c r="B247" s="97"/>
      <c r="C247" s="98"/>
      <c r="D247" s="98"/>
      <c r="E247" s="98"/>
      <c r="F247" s="98"/>
      <c r="G247" s="98"/>
      <c r="H247" s="98"/>
      <c r="I247" s="98"/>
      <c r="J247" s="74"/>
    </row>
    <row r="248" spans="1:10" x14ac:dyDescent="0.25">
      <c r="A248" s="97"/>
      <c r="B248" s="97"/>
      <c r="C248" s="98"/>
      <c r="D248" s="98"/>
      <c r="E248" s="98"/>
      <c r="F248" s="98"/>
      <c r="G248" s="98"/>
      <c r="H248" s="98"/>
      <c r="I248" s="98"/>
      <c r="J248" s="74"/>
    </row>
    <row r="249" spans="1:10" x14ac:dyDescent="0.25">
      <c r="A249" s="97"/>
      <c r="B249" s="97"/>
      <c r="C249" s="98"/>
      <c r="D249" s="98"/>
      <c r="E249" s="98"/>
      <c r="F249" s="98"/>
      <c r="G249" s="98"/>
      <c r="H249" s="98"/>
      <c r="I249" s="98"/>
      <c r="J249" s="74"/>
    </row>
    <row r="250" spans="1:10" x14ac:dyDescent="0.25">
      <c r="A250" s="97"/>
      <c r="B250" s="97"/>
      <c r="C250" s="98"/>
      <c r="D250" s="98"/>
      <c r="E250" s="98"/>
      <c r="F250" s="98"/>
      <c r="G250" s="98"/>
      <c r="H250" s="98"/>
      <c r="I250" s="98"/>
      <c r="J250" s="74"/>
    </row>
    <row r="251" spans="1:10" x14ac:dyDescent="0.25">
      <c r="A251" s="97"/>
      <c r="B251" s="97"/>
      <c r="C251" s="98"/>
      <c r="D251" s="98"/>
      <c r="E251" s="98"/>
      <c r="F251" s="98"/>
      <c r="G251" s="98"/>
      <c r="H251" s="98"/>
      <c r="I251" s="98"/>
      <c r="J251" s="74"/>
    </row>
    <row r="252" spans="1:10" x14ac:dyDescent="0.25">
      <c r="A252" s="97"/>
      <c r="B252" s="97"/>
      <c r="C252" s="98"/>
      <c r="D252" s="98"/>
      <c r="E252" s="98"/>
      <c r="F252" s="98"/>
      <c r="G252" s="98"/>
      <c r="H252" s="98"/>
      <c r="I252" s="98"/>
      <c r="J252" s="74"/>
    </row>
    <row r="253" spans="1:10" x14ac:dyDescent="0.25">
      <c r="A253" s="97"/>
      <c r="B253" s="97"/>
      <c r="C253" s="98"/>
      <c r="D253" s="98"/>
      <c r="E253" s="98"/>
      <c r="F253" s="98"/>
      <c r="G253" s="98"/>
      <c r="H253" s="98"/>
      <c r="I253" s="98"/>
      <c r="J253" s="74"/>
    </row>
    <row r="254" spans="1:10" x14ac:dyDescent="0.25">
      <c r="A254" s="97"/>
      <c r="B254" s="97"/>
      <c r="C254" s="98"/>
      <c r="D254" s="98"/>
      <c r="E254" s="98"/>
      <c r="F254" s="98"/>
      <c r="G254" s="98"/>
      <c r="H254" s="98"/>
      <c r="I254" s="98"/>
      <c r="J254" s="74"/>
    </row>
    <row r="255" spans="1:10" x14ac:dyDescent="0.25">
      <c r="A255" s="97"/>
      <c r="B255" s="97"/>
      <c r="C255" s="98"/>
      <c r="D255" s="98"/>
      <c r="E255" s="98"/>
      <c r="F255" s="98"/>
      <c r="G255" s="98"/>
      <c r="H255" s="98"/>
      <c r="I255" s="98"/>
      <c r="J255" s="74"/>
    </row>
    <row r="256" spans="1:10" x14ac:dyDescent="0.25">
      <c r="A256" s="97"/>
      <c r="B256" s="97"/>
      <c r="C256" s="98"/>
      <c r="D256" s="98"/>
      <c r="E256" s="98"/>
      <c r="F256" s="98"/>
      <c r="G256" s="98"/>
      <c r="H256" s="98"/>
      <c r="I256" s="98"/>
      <c r="J256" s="74"/>
    </row>
    <row r="257" spans="1:10" x14ac:dyDescent="0.25">
      <c r="A257" s="97"/>
      <c r="B257" s="97"/>
      <c r="C257" s="98"/>
      <c r="D257" s="98"/>
      <c r="E257" s="98"/>
      <c r="F257" s="98"/>
      <c r="G257" s="98"/>
      <c r="H257" s="98"/>
      <c r="I257" s="98"/>
      <c r="J257" s="74"/>
    </row>
    <row r="258" spans="1:10" x14ac:dyDescent="0.25">
      <c r="A258" s="97"/>
      <c r="B258" s="97"/>
      <c r="C258" s="98"/>
      <c r="D258" s="98"/>
      <c r="E258" s="98"/>
      <c r="F258" s="98"/>
      <c r="G258" s="98"/>
      <c r="H258" s="98"/>
      <c r="I258" s="98"/>
      <c r="J258" s="74"/>
    </row>
    <row r="259" spans="1:10" x14ac:dyDescent="0.25">
      <c r="A259" s="97"/>
      <c r="B259" s="97"/>
      <c r="C259" s="98"/>
      <c r="D259" s="98"/>
      <c r="E259" s="98"/>
      <c r="F259" s="98"/>
      <c r="G259" s="98"/>
      <c r="H259" s="98"/>
      <c r="I259" s="98"/>
      <c r="J259" s="74"/>
    </row>
    <row r="260" spans="1:10" x14ac:dyDescent="0.25">
      <c r="A260" s="97"/>
      <c r="B260" s="97"/>
      <c r="C260" s="98"/>
      <c r="D260" s="98"/>
      <c r="E260" s="98"/>
      <c r="F260" s="98"/>
      <c r="G260" s="98"/>
      <c r="H260" s="98"/>
      <c r="I260" s="74"/>
      <c r="J260" s="74"/>
    </row>
    <row r="261" spans="1:10" x14ac:dyDescent="0.25">
      <c r="A261" s="97"/>
      <c r="B261" s="97"/>
      <c r="C261" s="98"/>
      <c r="D261" s="98"/>
      <c r="E261" s="98"/>
      <c r="F261" s="98"/>
      <c r="G261" s="98"/>
      <c r="H261" s="98"/>
      <c r="I261" s="74"/>
      <c r="J261" s="74"/>
    </row>
    <row r="262" spans="1:10" x14ac:dyDescent="0.25">
      <c r="A262" s="97"/>
      <c r="B262" s="97"/>
      <c r="C262" s="98"/>
      <c r="D262" s="98"/>
      <c r="E262" s="98"/>
      <c r="F262" s="98"/>
      <c r="G262" s="98"/>
      <c r="H262" s="98"/>
      <c r="I262" s="74"/>
      <c r="J262" s="74"/>
    </row>
    <row r="263" spans="1:10" x14ac:dyDescent="0.25">
      <c r="A263" s="97"/>
      <c r="B263" s="97"/>
      <c r="C263" s="98"/>
      <c r="D263" s="98"/>
      <c r="E263" s="98"/>
      <c r="F263" s="98"/>
      <c r="G263" s="98"/>
      <c r="H263" s="98"/>
      <c r="I263" s="74"/>
      <c r="J263" s="74"/>
    </row>
    <row r="264" spans="1:10" x14ac:dyDescent="0.25">
      <c r="A264" s="97"/>
      <c r="B264" s="97"/>
      <c r="C264" s="98"/>
      <c r="D264" s="98"/>
      <c r="E264" s="98"/>
      <c r="F264" s="98"/>
      <c r="G264" s="98"/>
      <c r="H264" s="98"/>
      <c r="I264" s="74"/>
      <c r="J264" s="74"/>
    </row>
    <row r="265" spans="1:10" x14ac:dyDescent="0.25">
      <c r="A265" s="97"/>
      <c r="B265" s="97"/>
      <c r="C265" s="98"/>
      <c r="D265" s="98"/>
      <c r="E265" s="98"/>
      <c r="F265" s="98"/>
      <c r="G265" s="98"/>
      <c r="H265" s="98"/>
      <c r="I265" s="74"/>
      <c r="J265" s="74"/>
    </row>
    <row r="266" spans="1:10" x14ac:dyDescent="0.25">
      <c r="A266" s="97"/>
      <c r="B266" s="97"/>
      <c r="C266" s="98"/>
      <c r="D266" s="98"/>
      <c r="E266" s="98"/>
      <c r="F266" s="98"/>
      <c r="G266" s="98"/>
      <c r="H266" s="98"/>
      <c r="I266" s="74"/>
      <c r="J266" s="74"/>
    </row>
    <row r="267" spans="1:10" x14ac:dyDescent="0.25">
      <c r="A267" s="97"/>
      <c r="B267" s="97"/>
      <c r="C267" s="98"/>
      <c r="D267" s="98"/>
      <c r="E267" s="98"/>
      <c r="F267" s="98"/>
      <c r="G267" s="98"/>
      <c r="H267" s="98"/>
      <c r="I267" s="74"/>
      <c r="J267" s="74"/>
    </row>
    <row r="268" spans="1:10" x14ac:dyDescent="0.25">
      <c r="A268" s="97"/>
      <c r="B268" s="97"/>
      <c r="C268" s="98"/>
      <c r="D268" s="98"/>
      <c r="E268" s="98"/>
      <c r="F268" s="98"/>
      <c r="G268" s="98"/>
      <c r="H268" s="98"/>
      <c r="I268" s="74"/>
      <c r="J268" s="74"/>
    </row>
    <row r="269" spans="1:10" x14ac:dyDescent="0.25">
      <c r="A269" s="97"/>
      <c r="B269" s="97"/>
      <c r="C269" s="98"/>
      <c r="D269" s="98"/>
      <c r="E269" s="98"/>
      <c r="F269" s="98"/>
      <c r="G269" s="98"/>
      <c r="H269" s="98"/>
      <c r="I269" s="74"/>
      <c r="J269" s="74"/>
    </row>
    <row r="270" spans="1:10" x14ac:dyDescent="0.25">
      <c r="A270" s="97"/>
      <c r="B270" s="97"/>
      <c r="C270" s="98"/>
      <c r="D270" s="98"/>
      <c r="E270" s="98"/>
      <c r="F270" s="98"/>
      <c r="G270" s="98"/>
      <c r="H270" s="98"/>
      <c r="I270" s="74"/>
      <c r="J270" s="74"/>
    </row>
    <row r="271" spans="1:10" x14ac:dyDescent="0.25">
      <c r="A271" s="97"/>
      <c r="B271" s="97"/>
      <c r="C271" s="98"/>
      <c r="D271" s="98"/>
      <c r="E271" s="98"/>
      <c r="F271" s="98"/>
      <c r="G271" s="98"/>
      <c r="H271" s="98"/>
      <c r="I271" s="74"/>
      <c r="J271" s="74"/>
    </row>
    <row r="272" spans="1:10" x14ac:dyDescent="0.25">
      <c r="A272" s="97"/>
      <c r="B272" s="97"/>
      <c r="C272" s="98"/>
      <c r="D272" s="98"/>
      <c r="E272" s="98"/>
      <c r="F272" s="98"/>
      <c r="G272" s="98"/>
      <c r="H272" s="98"/>
      <c r="I272" s="74"/>
      <c r="J272" s="74"/>
    </row>
    <row r="273" spans="1:10" x14ac:dyDescent="0.25">
      <c r="A273" s="97"/>
      <c r="B273" s="97"/>
      <c r="C273" s="97"/>
      <c r="D273" s="97"/>
      <c r="E273" s="97"/>
      <c r="F273" s="97"/>
      <c r="G273" s="98"/>
      <c r="H273" s="98"/>
      <c r="I273" s="74"/>
      <c r="J273" s="74"/>
    </row>
    <row r="274" spans="1:10" x14ac:dyDescent="0.25">
      <c r="A274" s="97"/>
      <c r="B274" s="97"/>
      <c r="C274" s="97"/>
      <c r="D274" s="97"/>
      <c r="E274" s="97"/>
      <c r="F274" s="97"/>
      <c r="G274" s="98"/>
      <c r="H274" s="98"/>
      <c r="I274" s="74"/>
      <c r="J274" s="74"/>
    </row>
    <row r="275" spans="1:10" x14ac:dyDescent="0.25">
      <c r="A275" s="97"/>
      <c r="B275" s="97"/>
      <c r="C275" s="97"/>
      <c r="D275" s="97"/>
      <c r="E275" s="97"/>
      <c r="F275" s="97"/>
      <c r="G275" s="98"/>
      <c r="H275" s="98"/>
      <c r="I275" s="74"/>
      <c r="J275" s="74"/>
    </row>
    <row r="276" spans="1:10" x14ac:dyDescent="0.25">
      <c r="A276" s="97"/>
      <c r="B276" s="97"/>
      <c r="C276" s="97"/>
      <c r="D276" s="97"/>
      <c r="E276" s="97"/>
      <c r="F276" s="97"/>
      <c r="G276" s="98"/>
      <c r="H276" s="98"/>
      <c r="I276" s="74"/>
      <c r="J276" s="74"/>
    </row>
    <row r="277" spans="1:10" x14ac:dyDescent="0.25">
      <c r="A277" s="97"/>
      <c r="B277" s="97"/>
      <c r="C277" s="97"/>
      <c r="D277" s="97"/>
      <c r="E277" s="97"/>
      <c r="F277" s="97"/>
      <c r="G277" s="98"/>
      <c r="H277" s="98"/>
      <c r="I277" s="74"/>
      <c r="J277" s="74"/>
    </row>
    <row r="278" spans="1:10" x14ac:dyDescent="0.25">
      <c r="A278" s="97"/>
      <c r="B278" s="97"/>
      <c r="C278" s="97"/>
      <c r="D278" s="97"/>
      <c r="E278" s="97"/>
      <c r="F278" s="97"/>
      <c r="G278" s="98"/>
      <c r="H278" s="98"/>
      <c r="I278" s="74"/>
      <c r="J278" s="74"/>
    </row>
    <row r="279" spans="1:10" x14ac:dyDescent="0.25">
      <c r="A279" s="97"/>
      <c r="B279" s="97"/>
      <c r="C279" s="97"/>
      <c r="D279" s="97"/>
      <c r="E279" s="97"/>
      <c r="F279" s="97"/>
      <c r="G279" s="98"/>
      <c r="H279" s="98"/>
      <c r="I279" s="74"/>
      <c r="J279" s="74"/>
    </row>
    <row r="280" spans="1:10" x14ac:dyDescent="0.25">
      <c r="A280" s="97"/>
      <c r="B280" s="97"/>
      <c r="C280" s="97"/>
      <c r="D280" s="97"/>
      <c r="E280" s="97"/>
      <c r="F280" s="97"/>
      <c r="G280" s="98"/>
      <c r="H280" s="98"/>
      <c r="I280" s="74"/>
      <c r="J280" s="74"/>
    </row>
    <row r="281" spans="1:10" x14ac:dyDescent="0.25">
      <c r="A281" s="97"/>
      <c r="B281" s="97"/>
      <c r="C281" s="97"/>
      <c r="D281" s="97"/>
      <c r="E281" s="97"/>
      <c r="F281" s="97"/>
      <c r="G281" s="98"/>
      <c r="H281" s="98"/>
      <c r="I281" s="74"/>
      <c r="J281" s="74"/>
    </row>
    <row r="282" spans="1:10" x14ac:dyDescent="0.25">
      <c r="A282" s="97"/>
      <c r="B282" s="97"/>
      <c r="C282" s="97"/>
      <c r="D282" s="97"/>
      <c r="E282" s="97"/>
      <c r="F282" s="97"/>
      <c r="G282" s="98"/>
      <c r="H282" s="98"/>
      <c r="I282" s="74"/>
      <c r="J282" s="74"/>
    </row>
  </sheetData>
  <mergeCells count="31">
    <mergeCell ref="A7:A10"/>
    <mergeCell ref="A1:I1"/>
    <mergeCell ref="A2:I2"/>
    <mergeCell ref="A3:I3"/>
    <mergeCell ref="A5:A6"/>
    <mergeCell ref="B5:B6"/>
    <mergeCell ref="C5:C6"/>
    <mergeCell ref="D5:D6"/>
    <mergeCell ref="E5:E6"/>
    <mergeCell ref="F5:F6"/>
    <mergeCell ref="A92:A94"/>
    <mergeCell ref="A11:A17"/>
    <mergeCell ref="A18:A19"/>
    <mergeCell ref="A20:A21"/>
    <mergeCell ref="A22:A23"/>
    <mergeCell ref="A24:A55"/>
    <mergeCell ref="A56:A57"/>
    <mergeCell ref="A58:A59"/>
    <mergeCell ref="A60:A82"/>
    <mergeCell ref="A83:A86"/>
    <mergeCell ref="A87:A89"/>
    <mergeCell ref="A90:A91"/>
    <mergeCell ref="A116:A118"/>
    <mergeCell ref="A119:A121"/>
    <mergeCell ref="A122:A123"/>
    <mergeCell ref="A95:A96"/>
    <mergeCell ref="A97:A103"/>
    <mergeCell ref="A105:A107"/>
    <mergeCell ref="A108:A109"/>
    <mergeCell ref="A110:A112"/>
    <mergeCell ref="A113:A115"/>
  </mergeCells>
  <pageMargins left="0.25" right="0.25" top="0.75" bottom="0.75" header="0.3" footer="0.3"/>
  <pageSetup paperSize="9" scale="8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МО г Кяхта</vt:lpstr>
      <vt:lpstr>МО Наушкинское</vt:lpstr>
      <vt:lpstr>МО Хоронхойское</vt:lpstr>
      <vt:lpstr>МО Малокударинское</vt:lpstr>
      <vt:lpstr>МО Мурочинское</vt:lpstr>
      <vt:lpstr>МО Большелугское</vt:lpstr>
      <vt:lpstr>МО Усть-Кяхтинское</vt:lpstr>
      <vt:lpstr>МО Кударинское</vt:lpstr>
      <vt:lpstr>МО Алтайское</vt:lpstr>
      <vt:lpstr>МО Первомайское</vt:lpstr>
      <vt:lpstr>МО Субуктуйское</vt:lpstr>
      <vt:lpstr>МО Шарагольское</vt:lpstr>
      <vt:lpstr>МО Чикойское</vt:lpstr>
      <vt:lpstr>МО Усть-Киранское</vt:lpstr>
      <vt:lpstr>МО Зарянское</vt:lpstr>
      <vt:lpstr>МО Большекударинское</vt:lpstr>
      <vt:lpstr>МО Тамирское</vt:lpstr>
      <vt:lpstr>свод район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2018-04-05T06:01:34Z</dcterms:modified>
</cp:coreProperties>
</file>